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360" yWindow="34" windowWidth="13277" windowHeight="8957"/>
  </bookViews>
  <sheets>
    <sheet name="Cash Flow 1" sheetId="4" r:id="rId1"/>
    <sheet name="Break-Even Analysys" sheetId="1" r:id="rId2"/>
  </sheets>
  <definedNames>
    <definedName name="_xlnm.Print_Area" localSheetId="0">'Cash Flow 1'!$A$1:$J$69</definedName>
  </definedNames>
  <calcPr calcId="162913"/>
</workbook>
</file>

<file path=xl/calcChain.xml><?xml version="1.0" encoding="utf-8"?>
<calcChain xmlns="http://schemas.openxmlformats.org/spreadsheetml/2006/main">
  <c r="G57" i="4" l="1"/>
  <c r="I7" i="1" l="1"/>
  <c r="I5" i="1"/>
  <c r="G7" i="1"/>
  <c r="G5" i="1"/>
  <c r="E7" i="1"/>
  <c r="C5" i="1"/>
  <c r="E5" i="1"/>
  <c r="C7" i="1"/>
  <c r="J1" i="1" l="1"/>
  <c r="G1" i="1"/>
  <c r="E1" i="1"/>
  <c r="B1" i="1"/>
  <c r="G34" i="1"/>
  <c r="G27" i="1"/>
  <c r="G23" i="1"/>
  <c r="I34" i="1"/>
  <c r="I27" i="1"/>
  <c r="I23" i="1"/>
  <c r="I18" i="1"/>
  <c r="I14" i="1"/>
  <c r="I10" i="1"/>
  <c r="G18" i="1"/>
  <c r="G14" i="1"/>
  <c r="G10" i="1"/>
  <c r="I3" i="1"/>
  <c r="G3" i="1"/>
  <c r="A1" i="1"/>
  <c r="I4" i="1"/>
  <c r="I6" i="1" s="1"/>
  <c r="I8" i="1" s="1"/>
  <c r="G4" i="1"/>
  <c r="G6" i="1" s="1"/>
  <c r="G8" i="1" s="1"/>
  <c r="E4" i="1"/>
  <c r="C4" i="1"/>
  <c r="C6" i="1" s="1"/>
  <c r="C8" i="1" s="1"/>
  <c r="G66" i="4"/>
  <c r="I57" i="4"/>
  <c r="C33" i="4"/>
  <c r="G33" i="4" s="1"/>
  <c r="C32" i="4"/>
  <c r="G32" i="4" s="1"/>
  <c r="C31" i="4"/>
  <c r="G31" i="4" s="1"/>
  <c r="C29" i="4"/>
  <c r="G29" i="4" s="1"/>
  <c r="C28" i="4"/>
  <c r="G28" i="4" s="1"/>
  <c r="C27" i="4"/>
  <c r="G27" i="4"/>
  <c r="C25" i="4"/>
  <c r="G25" i="4" s="1"/>
  <c r="C24" i="4"/>
  <c r="G24" i="4" s="1"/>
  <c r="C23" i="4"/>
  <c r="G23" i="4" s="1"/>
  <c r="C21" i="4"/>
  <c r="G21" i="4" s="1"/>
  <c r="C20" i="4"/>
  <c r="G20" i="4" s="1"/>
  <c r="C19" i="4"/>
  <c r="G19" i="4" s="1"/>
  <c r="E11" i="4"/>
  <c r="G11" i="4" s="1"/>
  <c r="E10" i="4"/>
  <c r="G10" i="4" s="1"/>
  <c r="E8" i="4"/>
  <c r="G8" i="4" s="1"/>
  <c r="E7" i="4"/>
  <c r="G7" i="4" s="1"/>
  <c r="E6" i="4"/>
  <c r="G6" i="4" s="1"/>
  <c r="E5" i="4"/>
  <c r="G5" i="4" s="1"/>
  <c r="J57" i="4" l="1"/>
  <c r="G20" i="1"/>
  <c r="H20" i="1" s="1"/>
  <c r="C20" i="1"/>
  <c r="D20" i="1" s="1"/>
  <c r="E20" i="1"/>
  <c r="F20" i="1" s="1"/>
  <c r="G45" i="4"/>
  <c r="I20" i="1"/>
  <c r="J20" i="1" s="1"/>
  <c r="G15" i="4"/>
  <c r="J66" i="4"/>
  <c r="I66" i="4"/>
  <c r="E6" i="1"/>
  <c r="E8" i="1" s="1"/>
  <c r="L9" i="1" s="1"/>
  <c r="L4" i="1"/>
  <c r="I25" i="1" s="1"/>
  <c r="E25" i="1" l="1"/>
  <c r="F25" i="1" s="1"/>
  <c r="C25" i="1"/>
  <c r="D25" i="1" s="1"/>
  <c r="G25" i="1"/>
  <c r="H25" i="1" s="1"/>
  <c r="E16" i="1"/>
  <c r="F16" i="1" s="1"/>
  <c r="I16" i="1"/>
  <c r="J16" i="1" s="1"/>
  <c r="C16" i="1"/>
  <c r="D16" i="1" s="1"/>
  <c r="G16" i="1"/>
  <c r="H16" i="1" s="1"/>
  <c r="J25" i="1"/>
  <c r="K20" i="1"/>
  <c r="J45" i="4"/>
  <c r="I45" i="4"/>
  <c r="I15" i="4"/>
  <c r="J15" i="4"/>
  <c r="G67" i="4"/>
  <c r="G58" i="4"/>
  <c r="G46" i="4"/>
  <c r="G68" i="4" s="1"/>
  <c r="D12" i="1"/>
  <c r="C12" i="1" s="1"/>
  <c r="J12" i="1"/>
  <c r="I12" i="1" s="1"/>
  <c r="H12" i="1"/>
  <c r="G12" i="1" s="1"/>
  <c r="F12" i="1"/>
  <c r="E12" i="1" s="1"/>
  <c r="C29" i="1"/>
  <c r="D21" i="1"/>
  <c r="H21" i="1"/>
  <c r="E21" i="1"/>
  <c r="I21" i="1"/>
  <c r="F21" i="1"/>
  <c r="J21" i="1"/>
  <c r="C21" i="1"/>
  <c r="G21" i="1"/>
  <c r="F29" i="1"/>
  <c r="H29" i="1"/>
  <c r="J29" i="1"/>
  <c r="E29" i="1"/>
  <c r="G29" i="1"/>
  <c r="I29" i="1"/>
  <c r="D29" i="1"/>
  <c r="L16" i="1" l="1"/>
  <c r="J36" i="1"/>
  <c r="J37" i="1" s="1"/>
  <c r="D36" i="1"/>
  <c r="H36" i="1"/>
  <c r="J46" i="4"/>
  <c r="J68" i="4" s="1"/>
  <c r="J58" i="4"/>
  <c r="J67" i="4"/>
  <c r="I58" i="4"/>
  <c r="I67" i="4"/>
  <c r="I46" i="4"/>
  <c r="I68" i="4" s="1"/>
  <c r="F36" i="1"/>
  <c r="F38" i="1" s="1"/>
  <c r="L12" i="1"/>
  <c r="L29" i="1"/>
  <c r="K21" i="1"/>
  <c r="L22" i="1" s="1"/>
  <c r="L25" i="1"/>
  <c r="J38" i="1" l="1"/>
  <c r="F37" i="1"/>
  <c r="H37" i="1"/>
  <c r="H38" i="1"/>
  <c r="D38" i="1"/>
  <c r="D37" i="1"/>
</calcChain>
</file>

<file path=xl/sharedStrings.xml><?xml version="1.0" encoding="utf-8"?>
<sst xmlns="http://schemas.openxmlformats.org/spreadsheetml/2006/main" count="163" uniqueCount="95">
  <si>
    <t>Name</t>
  </si>
  <si>
    <t>Production Year</t>
  </si>
  <si>
    <t>FARM PRODUCTION</t>
  </si>
  <si>
    <t>CROPS</t>
  </si>
  <si>
    <t>Corn</t>
  </si>
  <si>
    <t>Soybeans</t>
  </si>
  <si>
    <t>Custom work income</t>
  </si>
  <si>
    <t>Other farm income (please specify)</t>
  </si>
  <si>
    <t>VALUE OF FARM PRODUCTION</t>
  </si>
  <si>
    <t>LIVESTOCK</t>
  </si>
  <si>
    <t>(a)</t>
  </si>
  <si>
    <t>$ per acre</t>
  </si>
  <si>
    <t>Hired labor</t>
  </si>
  <si>
    <t>Equipment &amp; building repairs</t>
  </si>
  <si>
    <t>Beginning Cash Balance</t>
  </si>
  <si>
    <t xml:space="preserve">ACRES </t>
  </si>
  <si>
    <t>YIELD</t>
  </si>
  <si>
    <t>BUSHELS</t>
  </si>
  <si>
    <t>PRICE</t>
  </si>
  <si>
    <t xml:space="preserve">HEAD  </t>
  </si>
  <si>
    <t xml:space="preserve">WEIGHT </t>
  </si>
  <si>
    <t>PRODUCTION</t>
  </si>
  <si>
    <t xml:space="preserve">PRICE </t>
  </si>
  <si>
    <t>Gov't payments</t>
  </si>
  <si>
    <t>Rents &amp; Leases</t>
  </si>
  <si>
    <t>Machine hire</t>
  </si>
  <si>
    <t>Fuel &amp; oil</t>
  </si>
  <si>
    <t>Drying, storage &amp; marketing</t>
  </si>
  <si>
    <t>Real estate taxes</t>
  </si>
  <si>
    <t>insurance (farm)</t>
  </si>
  <si>
    <t>Utilities (farm)</t>
  </si>
  <si>
    <t>Other (farm)</t>
  </si>
  <si>
    <t>(b)</t>
  </si>
  <si>
    <t>FARM MARGIN BEFORE DEBT SERVICING</t>
  </si>
  <si>
    <t xml:space="preserve">TOTAL FARM OPERATING EXPENSES </t>
  </si>
  <si>
    <t>(a-b)</t>
  </si>
  <si>
    <t>FARM EXPENSES</t>
  </si>
  <si>
    <t>DEBT SERVICING</t>
  </si>
  <si>
    <t>LOAN PAYMENTS TO</t>
  </si>
  <si>
    <t xml:space="preserve">FOR </t>
  </si>
  <si>
    <t>DUE</t>
  </si>
  <si>
    <t>INTEREST</t>
  </si>
  <si>
    <t>AMOUNT</t>
  </si>
  <si>
    <t>(c)</t>
  </si>
  <si>
    <t>FARM MARGIN</t>
  </si>
  <si>
    <t>(a-b-c)</t>
  </si>
  <si>
    <t>Date Complete</t>
  </si>
  <si>
    <t>EXPENSE</t>
  </si>
  <si>
    <t>NET NON-FARM CASH AVAILABLE (REQUIRED)</t>
  </si>
  <si>
    <t>(d)</t>
  </si>
  <si>
    <t>(a-b-c+d)</t>
  </si>
  <si>
    <t>TOTAL PRINCIPAL &amp; INTEREST OBLIGATIONS</t>
  </si>
  <si>
    <t>NON-FARM INCOME &amp; EXPENSE</t>
  </si>
  <si>
    <t>Other non-farm income (please specify)</t>
  </si>
  <si>
    <t>PRINCIPAL</t>
  </si>
  <si>
    <t>DEBT COVERAGE</t>
  </si>
  <si>
    <t>Less:  Family living expenses</t>
  </si>
  <si>
    <t>Less:  Income &amp; Self-employment taxes</t>
  </si>
  <si>
    <t>Less:  Personal savings/investments or other non-farm expenditures</t>
  </si>
  <si>
    <t>Livestock &amp; feed purchases</t>
  </si>
  <si>
    <t>Ending Cash Balance</t>
  </si>
  <si>
    <t xml:space="preserve"> off-farm wages at</t>
  </si>
  <si>
    <t xml:space="preserve"> off farm wages at</t>
  </si>
  <si>
    <t>FRITO YELLOW</t>
  </si>
  <si>
    <t>FRITO WHITE</t>
  </si>
  <si>
    <t>3 Yr Avg</t>
  </si>
  <si>
    <t>seed</t>
  </si>
  <si>
    <t>fert</t>
  </si>
  <si>
    <t>chem</t>
  </si>
  <si>
    <t>Beans</t>
  </si>
  <si>
    <t>Acres</t>
  </si>
  <si>
    <t xml:space="preserve">Cattle </t>
  </si>
  <si>
    <t>Hogs</t>
  </si>
  <si>
    <t>Projected</t>
  </si>
  <si>
    <t>Per Acre</t>
  </si>
  <si>
    <t>Total</t>
  </si>
  <si>
    <t>Direct Crop Inputs</t>
  </si>
  <si>
    <t>Income Acres</t>
  </si>
  <si>
    <t>Projected Yield</t>
  </si>
  <si>
    <t>Projected  Bushels</t>
  </si>
  <si>
    <t>Projected Price / Bushel</t>
  </si>
  <si>
    <t>Projected Crop Income</t>
  </si>
  <si>
    <t>Total Cost Per Acre</t>
  </si>
  <si>
    <t>General Farm Expenses</t>
  </si>
  <si>
    <t>Break-Even Price/Bushel</t>
  </si>
  <si>
    <t>Break-Even Yield</t>
  </si>
  <si>
    <t>Memo:</t>
  </si>
  <si>
    <t>BREAK EVEN</t>
  </si>
  <si>
    <t>OTHER FARM INCOME</t>
  </si>
  <si>
    <t>NON-FARM INCOME</t>
  </si>
  <si>
    <t>FARM EXPENSE</t>
  </si>
  <si>
    <t>NON-FARM EXPENSE</t>
  </si>
  <si>
    <t>Completed</t>
  </si>
  <si>
    <t>CROP INCOME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</si>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</sst>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/d/yy;@"/>
    <numFmt numFmtId="166" formatCode="&quot;$&quot;#,##0.00"/>
    <numFmt numFmtId="167" formatCode="&quot;$&quot;#,##0;[Red]&quot;$&quot;#,##0"/>
    <numFmt numFmtId="168" formatCode="#,##0.00;[Red]#,##0.00"/>
    <numFmt numFmtId="169" formatCode="mm/dd/yy;@"/>
  </numFmts>
  <fonts count="2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9" fontId="4" fillId="2" borderId="3" xfId="0" applyNumberFormat="1" applyFont="1" applyFill="1" applyBorder="1" applyAlignment="1" applyProtection="1">
      <alignment horizontal="center"/>
      <protection locked="0"/>
    </xf>
    <xf numFmtId="9" fontId="4" fillId="2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5" fontId="0" fillId="0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5" fontId="0" fillId="0" borderId="7" xfId="0" applyNumberForma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66" fontId="2" fillId="0" borderId="6" xfId="0" applyNumberFormat="1" applyFont="1" applyBorder="1" applyProtection="1">
      <protection locked="0"/>
    </xf>
    <xf numFmtId="5" fontId="0" fillId="0" borderId="0" xfId="0" applyNumberFormat="1" applyBorder="1" applyProtection="1">
      <protection locked="0"/>
    </xf>
    <xf numFmtId="0" fontId="2" fillId="0" borderId="6" xfId="0" applyFont="1" applyBorder="1" applyAlignment="1" applyProtection="1">
      <protection locked="0"/>
    </xf>
    <xf numFmtId="8" fontId="2" fillId="0" borderId="6" xfId="0" applyNumberFormat="1" applyFont="1" applyBorder="1" applyAlignment="1" applyProtection="1">
      <protection locked="0"/>
    </xf>
    <xf numFmtId="8" fontId="2" fillId="0" borderId="6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5" fontId="0" fillId="0" borderId="6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0" fillId="3" borderId="2" xfId="0" applyFill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2" fillId="0" borderId="1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166" fontId="2" fillId="0" borderId="3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166" fontId="2" fillId="0" borderId="1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14" xfId="0" applyFont="1" applyBorder="1" applyAlignment="1" applyProtection="1">
      <alignment wrapText="1"/>
      <protection locked="0"/>
    </xf>
    <xf numFmtId="167" fontId="0" fillId="0" borderId="0" xfId="0" applyNumberFormat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6" fillId="0" borderId="8" xfId="0" applyFont="1" applyBorder="1" applyProtection="1">
      <protection locked="0"/>
    </xf>
    <xf numFmtId="1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166" fontId="11" fillId="0" borderId="0" xfId="0" applyNumberFormat="1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66" fontId="11" fillId="0" borderId="0" xfId="0" applyNumberFormat="1" applyFont="1" applyFill="1" applyBorder="1" applyAlignment="1" applyProtection="1">
      <alignment horizontal="right"/>
      <protection locked="0"/>
    </xf>
    <xf numFmtId="8" fontId="11" fillId="0" borderId="0" xfId="0" applyNumberFormat="1" applyFont="1" applyFill="1" applyBorder="1" applyAlignment="1" applyProtection="1">
      <alignment horizontal="right"/>
      <protection locked="0"/>
    </xf>
    <xf numFmtId="167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167" fontId="13" fillId="0" borderId="16" xfId="0" applyNumberFormat="1" applyFont="1" applyFill="1" applyBorder="1" applyAlignment="1" applyProtection="1">
      <alignment horizontal="right"/>
      <protection locked="0"/>
    </xf>
    <xf numFmtId="166" fontId="11" fillId="0" borderId="23" xfId="0" applyNumberFormat="1" applyFont="1" applyFill="1" applyBorder="1" applyProtection="1">
      <protection locked="0"/>
    </xf>
    <xf numFmtId="166" fontId="11" fillId="0" borderId="23" xfId="0" applyNumberFormat="1" applyFont="1" applyFill="1" applyBorder="1" applyAlignment="1" applyProtection="1">
      <alignment horizontal="right"/>
      <protection locked="0"/>
    </xf>
    <xf numFmtId="167" fontId="15" fillId="0" borderId="24" xfId="0" applyNumberFormat="1" applyFont="1" applyFill="1" applyBorder="1" applyAlignment="1" applyProtection="1">
      <alignment horizontal="right"/>
      <protection locked="0"/>
    </xf>
    <xf numFmtId="167" fontId="13" fillId="0" borderId="24" xfId="0" applyNumberFormat="1" applyFont="1" applyFill="1" applyBorder="1" applyAlignment="1" applyProtection="1">
      <alignment horizontal="right"/>
      <protection locked="0"/>
    </xf>
    <xf numFmtId="8" fontId="11" fillId="0" borderId="23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1" fontId="11" fillId="4" borderId="0" xfId="0" applyNumberFormat="1" applyFont="1" applyFill="1" applyBorder="1" applyProtection="1">
      <protection locked="0"/>
    </xf>
    <xf numFmtId="3" fontId="11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Border="1" applyProtection="1">
      <protection locked="0"/>
    </xf>
    <xf numFmtId="164" fontId="11" fillId="4" borderId="0" xfId="0" applyNumberFormat="1" applyFont="1" applyFill="1" applyBorder="1" applyProtection="1">
      <protection locked="0"/>
    </xf>
    <xf numFmtId="166" fontId="11" fillId="4" borderId="23" xfId="0" applyNumberFormat="1" applyFont="1" applyFill="1" applyBorder="1" applyProtection="1"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8" fontId="11" fillId="4" borderId="0" xfId="0" applyNumberFormat="1" applyFont="1" applyFill="1" applyBorder="1" applyProtection="1">
      <protection locked="0"/>
    </xf>
    <xf numFmtId="166" fontId="11" fillId="4" borderId="0" xfId="0" applyNumberFormat="1" applyFont="1" applyFill="1" applyBorder="1" applyAlignment="1" applyProtection="1">
      <alignment horizontal="right"/>
      <protection locked="0"/>
    </xf>
    <xf numFmtId="166" fontId="11" fillId="4" borderId="23" xfId="0" applyNumberFormat="1" applyFont="1" applyFill="1" applyBorder="1" applyAlignment="1" applyProtection="1">
      <alignment horizontal="right"/>
      <protection locked="0"/>
    </xf>
    <xf numFmtId="0" fontId="11" fillId="4" borderId="17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7" fillId="4" borderId="25" xfId="0" applyFont="1" applyFill="1" applyBorder="1" applyAlignment="1" applyProtection="1">
      <protection locked="0"/>
    </xf>
    <xf numFmtId="0" fontId="17" fillId="4" borderId="26" xfId="0" applyFont="1" applyFill="1" applyBorder="1" applyAlignment="1" applyProtection="1">
      <protection locked="0"/>
    </xf>
    <xf numFmtId="0" fontId="18" fillId="4" borderId="0" xfId="0" applyFont="1" applyFill="1" applyBorder="1" applyProtection="1">
      <protection locked="0"/>
    </xf>
    <xf numFmtId="0" fontId="18" fillId="4" borderId="17" xfId="0" applyFont="1" applyFill="1" applyBorder="1" applyProtection="1">
      <protection locked="0"/>
    </xf>
    <xf numFmtId="166" fontId="11" fillId="4" borderId="17" xfId="0" applyNumberFormat="1" applyFont="1" applyFill="1" applyBorder="1" applyProtection="1">
      <protection locked="0"/>
    </xf>
    <xf numFmtId="0" fontId="14" fillId="4" borderId="25" xfId="0" applyFont="1" applyFill="1" applyBorder="1" applyAlignment="1" applyProtection="1">
      <protection locked="0"/>
    </xf>
    <xf numFmtId="0" fontId="14" fillId="4" borderId="26" xfId="0" applyFont="1" applyFill="1" applyBorder="1" applyAlignment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17" xfId="0" applyFont="1" applyFill="1" applyBorder="1" applyProtection="1">
      <protection locked="0"/>
    </xf>
    <xf numFmtId="167" fontId="16" fillId="0" borderId="16" xfId="0" applyNumberFormat="1" applyFont="1" applyFill="1" applyBorder="1" applyAlignment="1" applyProtection="1">
      <alignment horizontal="center"/>
      <protection locked="0"/>
    </xf>
    <xf numFmtId="167" fontId="16" fillId="0" borderId="0" xfId="0" applyNumberFormat="1" applyFont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166" fontId="11" fillId="4" borderId="28" xfId="0" applyNumberFormat="1" applyFont="1" applyFill="1" applyBorder="1" applyProtection="1">
      <protection locked="0"/>
    </xf>
    <xf numFmtId="166" fontId="11" fillId="4" borderId="32" xfId="0" applyNumberFormat="1" applyFont="1" applyFill="1" applyBorder="1" applyProtection="1">
      <protection locked="0"/>
    </xf>
    <xf numFmtId="166" fontId="11" fillId="0" borderId="32" xfId="0" applyNumberFormat="1" applyFont="1" applyFill="1" applyBorder="1" applyProtection="1">
      <protection locked="0"/>
    </xf>
    <xf numFmtId="8" fontId="11" fillId="4" borderId="31" xfId="0" applyNumberFormat="1" applyFont="1" applyFill="1" applyBorder="1" applyProtection="1">
      <protection locked="0"/>
    </xf>
    <xf numFmtId="8" fontId="11" fillId="4" borderId="33" xfId="0" applyNumberFormat="1" applyFont="1" applyFill="1" applyBorder="1" applyProtection="1">
      <protection locked="0"/>
    </xf>
    <xf numFmtId="8" fontId="11" fillId="0" borderId="31" xfId="0" applyNumberFormat="1" applyFont="1" applyFill="1" applyBorder="1" applyProtection="1">
      <protection locked="0"/>
    </xf>
    <xf numFmtId="40" fontId="11" fillId="0" borderId="33" xfId="0" applyNumberFormat="1" applyFont="1" applyFill="1" applyBorder="1" applyProtection="1">
      <protection locked="0"/>
    </xf>
    <xf numFmtId="8" fontId="11" fillId="4" borderId="31" xfId="0" applyNumberFormat="1" applyFont="1" applyFill="1" applyBorder="1" applyAlignment="1" applyProtection="1">
      <alignment horizontal="right"/>
      <protection locked="0"/>
    </xf>
    <xf numFmtId="40" fontId="11" fillId="4" borderId="33" xfId="0" applyNumberFormat="1" applyFont="1" applyFill="1" applyBorder="1" applyAlignment="1" applyProtection="1">
      <alignment horizontal="right"/>
      <protection locked="0"/>
    </xf>
    <xf numFmtId="0" fontId="17" fillId="4" borderId="14" xfId="0" applyFont="1" applyFill="1" applyBorder="1" applyAlignment="1" applyProtection="1">
      <protection locked="0"/>
    </xf>
    <xf numFmtId="0" fontId="17" fillId="4" borderId="22" xfId="0" applyFont="1" applyFill="1" applyBorder="1" applyAlignment="1" applyProtection="1">
      <protection locked="0"/>
    </xf>
    <xf numFmtId="0" fontId="13" fillId="0" borderId="14" xfId="0" applyFont="1" applyBorder="1" applyProtection="1">
      <protection locked="0"/>
    </xf>
    <xf numFmtId="165" fontId="13" fillId="0" borderId="14" xfId="0" applyNumberFormat="1" applyFont="1" applyBorder="1" applyProtection="1">
      <protection locked="0"/>
    </xf>
    <xf numFmtId="167" fontId="21" fillId="0" borderId="21" xfId="0" applyNumberFormat="1" applyFont="1" applyBorder="1" applyAlignment="1" applyProtection="1">
      <alignment horizontal="right"/>
      <protection locked="0"/>
    </xf>
    <xf numFmtId="167" fontId="21" fillId="0" borderId="14" xfId="0" applyNumberFormat="1" applyFont="1" applyBorder="1" applyAlignment="1" applyProtection="1">
      <alignment horizontal="right"/>
      <protection locked="0"/>
    </xf>
    <xf numFmtId="165" fontId="21" fillId="0" borderId="14" xfId="0" applyNumberFormat="1" applyFont="1" applyBorder="1" applyProtection="1">
      <protection locked="0"/>
    </xf>
    <xf numFmtId="0" fontId="21" fillId="0" borderId="14" xfId="0" applyFont="1" applyFill="1" applyBorder="1" applyProtection="1">
      <protection locked="0"/>
    </xf>
    <xf numFmtId="0" fontId="21" fillId="0" borderId="22" xfId="0" applyFont="1" applyFill="1" applyBorder="1" applyProtection="1">
      <protection locked="0"/>
    </xf>
    <xf numFmtId="0" fontId="21" fillId="0" borderId="0" xfId="0" applyFont="1" applyProtection="1"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24" fillId="4" borderId="23" xfId="0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4" borderId="23" xfId="0" applyFill="1" applyBorder="1" applyProtection="1">
      <protection locked="0"/>
    </xf>
    <xf numFmtId="9" fontId="17" fillId="4" borderId="28" xfId="0" applyNumberFormat="1" applyFont="1" applyFill="1" applyBorder="1" applyAlignment="1" applyProtection="1">
      <alignment horizontal="center"/>
      <protection locked="0"/>
    </xf>
    <xf numFmtId="9" fontId="17" fillId="4" borderId="29" xfId="0" applyNumberFormat="1" applyFont="1" applyFill="1" applyBorder="1" applyAlignment="1" applyProtection="1">
      <alignment horizontal="center"/>
      <protection locked="0"/>
    </xf>
    <xf numFmtId="166" fontId="11" fillId="4" borderId="0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167" fontId="13" fillId="0" borderId="18" xfId="0" applyNumberFormat="1" applyFont="1" applyFill="1" applyBorder="1" applyAlignment="1" applyProtection="1">
      <alignment horizontal="right"/>
      <protection locked="0"/>
    </xf>
    <xf numFmtId="167" fontId="11" fillId="0" borderId="19" xfId="0" applyNumberFormat="1" applyFont="1" applyFill="1" applyBorder="1" applyAlignment="1" applyProtection="1">
      <alignment horizontal="right"/>
      <protection locked="0"/>
    </xf>
    <xf numFmtId="166" fontId="11" fillId="4" borderId="33" xfId="0" applyNumberFormat="1" applyFont="1" applyFill="1" applyBorder="1" applyProtection="1">
      <protection locked="0"/>
    </xf>
    <xf numFmtId="166" fontId="11" fillId="4" borderId="19" xfId="0" applyNumberFormat="1" applyFont="1" applyFill="1" applyBorder="1" applyProtection="1">
      <protection locked="0"/>
    </xf>
    <xf numFmtId="166" fontId="11" fillId="0" borderId="33" xfId="0" applyNumberFormat="1" applyFont="1" applyFill="1" applyBorder="1" applyProtection="1">
      <protection locked="0"/>
    </xf>
    <xf numFmtId="166" fontId="11" fillId="0" borderId="19" xfId="0" applyNumberFormat="1" applyFont="1" applyFill="1" applyBorder="1" applyProtection="1">
      <protection locked="0"/>
    </xf>
    <xf numFmtId="166" fontId="11" fillId="4" borderId="33" xfId="0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5" fontId="2" fillId="0" borderId="6" xfId="0" applyNumberFormat="1" applyFont="1" applyBorder="1" applyProtection="1">
      <protection locked="0"/>
    </xf>
    <xf numFmtId="6" fontId="0" fillId="0" borderId="6" xfId="0" applyNumberFormat="1" applyBorder="1" applyProtection="1">
      <protection locked="0"/>
    </xf>
    <xf numFmtId="2" fontId="12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64" fontId="8" fillId="0" borderId="6" xfId="0" applyNumberFormat="1" applyFont="1" applyBorder="1" applyProtection="1">
      <protection locked="0"/>
    </xf>
    <xf numFmtId="6" fontId="8" fillId="0" borderId="6" xfId="0" applyNumberFormat="1" applyFont="1" applyBorder="1" applyProtection="1">
      <protection locked="0"/>
    </xf>
    <xf numFmtId="6" fontId="2" fillId="0" borderId="6" xfId="0" applyNumberFormat="1" applyFont="1" applyBorder="1" applyProtection="1">
      <protection locked="0"/>
    </xf>
    <xf numFmtId="6" fontId="2" fillId="0" borderId="12" xfId="0" applyNumberFormat="1" applyFont="1" applyBorder="1" applyProtection="1">
      <protection locked="0"/>
    </xf>
    <xf numFmtId="6" fontId="2" fillId="0" borderId="2" xfId="0" applyNumberFormat="1" applyFont="1" applyBorder="1" applyProtection="1">
      <protection locked="0"/>
    </xf>
    <xf numFmtId="4" fontId="10" fillId="0" borderId="15" xfId="0" applyNumberFormat="1" applyFont="1" applyBorder="1" applyProtection="1">
      <protection locked="0"/>
    </xf>
    <xf numFmtId="0" fontId="2" fillId="0" borderId="6" xfId="0" applyFont="1" applyBorder="1" applyProtection="1"/>
    <xf numFmtId="5" fontId="2" fillId="0" borderId="6" xfId="0" applyNumberFormat="1" applyFont="1" applyBorder="1" applyProtection="1"/>
    <xf numFmtId="6" fontId="0" fillId="0" borderId="6" xfId="0" applyNumberFormat="1" applyBorder="1" applyProtection="1"/>
    <xf numFmtId="1" fontId="2" fillId="0" borderId="6" xfId="0" applyNumberFormat="1" applyFont="1" applyBorder="1" applyProtection="1"/>
    <xf numFmtId="164" fontId="2" fillId="0" borderId="11" xfId="0" applyNumberFormat="1" applyFont="1" applyBorder="1" applyProtection="1"/>
    <xf numFmtId="1" fontId="0" fillId="0" borderId="0" xfId="0" applyNumberFormat="1" applyProtection="1"/>
    <xf numFmtId="164" fontId="2" fillId="0" borderId="6" xfId="0" applyNumberFormat="1" applyFont="1" applyBorder="1" applyProtection="1"/>
    <xf numFmtId="1" fontId="2" fillId="0" borderId="1" xfId="0" applyNumberFormat="1" applyFont="1" applyBorder="1" applyProtection="1"/>
    <xf numFmtId="1" fontId="2" fillId="0" borderId="3" xfId="0" applyNumberFormat="1" applyFont="1" applyBorder="1" applyProtection="1"/>
    <xf numFmtId="164" fontId="8" fillId="0" borderId="6" xfId="0" applyNumberFormat="1" applyFont="1" applyBorder="1" applyProtection="1"/>
    <xf numFmtId="6" fontId="9" fillId="0" borderId="6" xfId="0" applyNumberFormat="1" applyFont="1" applyFill="1" applyBorder="1" applyProtection="1"/>
    <xf numFmtId="6" fontId="0" fillId="0" borderId="6" xfId="0" applyNumberFormat="1" applyFill="1" applyBorder="1" applyProtection="1"/>
    <xf numFmtId="6" fontId="8" fillId="0" borderId="6" xfId="0" applyNumberFormat="1" applyFont="1" applyBorder="1" applyProtection="1"/>
    <xf numFmtId="6" fontId="2" fillId="0" borderId="6" xfId="0" applyNumberFormat="1" applyFont="1" applyBorder="1" applyProtection="1"/>
    <xf numFmtId="6" fontId="2" fillId="0" borderId="12" xfId="0" applyNumberFormat="1" applyFont="1" applyBorder="1" applyProtection="1"/>
    <xf numFmtId="6" fontId="2" fillId="0" borderId="6" xfId="0" applyNumberFormat="1" applyFont="1" applyFill="1" applyBorder="1" applyProtection="1"/>
    <xf numFmtId="6" fontId="2" fillId="0" borderId="2" xfId="0" applyNumberFormat="1" applyFont="1" applyBorder="1" applyProtection="1"/>
    <xf numFmtId="4" fontId="10" fillId="0" borderId="15" xfId="0" applyNumberFormat="1" applyFont="1" applyBorder="1" applyProtection="1"/>
    <xf numFmtId="6" fontId="11" fillId="0" borderId="23" xfId="0" applyNumberFormat="1" applyFont="1" applyFill="1" applyBorder="1" applyProtection="1">
      <protection locked="0"/>
    </xf>
    <xf numFmtId="6" fontId="11" fillId="4" borderId="17" xfId="0" applyNumberFormat="1" applyFont="1" applyFill="1" applyBorder="1" applyProtection="1">
      <protection locked="0"/>
    </xf>
    <xf numFmtId="6" fontId="11" fillId="0" borderId="0" xfId="0" applyNumberFormat="1" applyFont="1" applyFill="1" applyBorder="1" applyAlignment="1" applyProtection="1">
      <alignment horizontal="center"/>
      <protection locked="0"/>
    </xf>
    <xf numFmtId="6" fontId="11" fillId="0" borderId="0" xfId="0" applyNumberFormat="1" applyFont="1" applyFill="1" applyBorder="1" applyProtection="1">
      <protection locked="0"/>
    </xf>
    <xf numFmtId="166" fontId="18" fillId="0" borderId="5" xfId="0" applyNumberFormat="1" applyFont="1" applyFill="1" applyBorder="1" applyAlignment="1" applyProtection="1">
      <alignment horizontal="center"/>
      <protection locked="0"/>
    </xf>
    <xf numFmtId="2" fontId="18" fillId="4" borderId="5" xfId="0" applyNumberFormat="1" applyFont="1" applyFill="1" applyBorder="1" applyAlignment="1" applyProtection="1">
      <alignment horizontal="center"/>
      <protection locked="0"/>
    </xf>
    <xf numFmtId="164" fontId="18" fillId="4" borderId="5" xfId="0" applyNumberFormat="1" applyFont="1" applyFill="1" applyBorder="1" applyAlignment="1" applyProtection="1">
      <alignment horizontal="center"/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166" fontId="11" fillId="4" borderId="20" xfId="0" applyNumberFormat="1" applyFont="1" applyFill="1" applyBorder="1" applyProtection="1">
      <protection locked="0"/>
    </xf>
    <xf numFmtId="166" fontId="11" fillId="0" borderId="17" xfId="0" applyNumberFormat="1" applyFont="1" applyFill="1" applyBorder="1" applyProtection="1">
      <protection locked="0"/>
    </xf>
    <xf numFmtId="166" fontId="18" fillId="0" borderId="0" xfId="0" applyNumberFormat="1" applyFont="1" applyFill="1" applyBorder="1" applyAlignment="1" applyProtection="1">
      <alignment horizontal="center"/>
      <protection locked="0"/>
    </xf>
    <xf numFmtId="2" fontId="18" fillId="4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8" fontId="11" fillId="4" borderId="17" xfId="0" applyNumberFormat="1" applyFont="1" applyFill="1" applyBorder="1" applyProtection="1">
      <protection locked="0"/>
    </xf>
    <xf numFmtId="8" fontId="11" fillId="4" borderId="19" xfId="0" applyNumberFormat="1" applyFont="1" applyFill="1" applyBorder="1" applyProtection="1">
      <protection locked="0"/>
    </xf>
    <xf numFmtId="8" fontId="11" fillId="4" borderId="20" xfId="0" applyNumberFormat="1" applyFont="1" applyFill="1" applyBorder="1" applyProtection="1">
      <protection locked="0"/>
    </xf>
    <xf numFmtId="167" fontId="21" fillId="0" borderId="21" xfId="0" applyNumberFormat="1" applyFont="1" applyBorder="1" applyAlignment="1" applyProtection="1">
      <alignment horizontal="right"/>
    </xf>
    <xf numFmtId="0" fontId="21" fillId="0" borderId="14" xfId="0" applyFont="1" applyBorder="1" applyProtection="1"/>
    <xf numFmtId="169" fontId="21" fillId="0" borderId="14" xfId="0" applyNumberFormat="1" applyFont="1" applyFill="1" applyBorder="1" applyProtection="1"/>
    <xf numFmtId="1" fontId="11" fillId="4" borderId="0" xfId="0" applyNumberFormat="1" applyFont="1" applyFill="1" applyBorder="1" applyProtection="1"/>
    <xf numFmtId="1" fontId="11" fillId="0" borderId="0" xfId="0" applyNumberFormat="1" applyFont="1" applyFill="1" applyBorder="1" applyProtection="1"/>
    <xf numFmtId="1" fontId="11" fillId="4" borderId="26" xfId="0" applyNumberFormat="1" applyFont="1" applyFill="1" applyBorder="1" applyProtection="1"/>
    <xf numFmtId="3" fontId="11" fillId="4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164" fontId="11" fillId="4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6" fontId="11" fillId="4" borderId="35" xfId="0" applyNumberFormat="1" applyFont="1" applyFill="1" applyBorder="1" applyProtection="1"/>
    <xf numFmtId="166" fontId="11" fillId="4" borderId="0" xfId="0" applyNumberFormat="1" applyFont="1" applyFill="1" applyBorder="1" applyProtection="1"/>
    <xf numFmtId="166" fontId="11" fillId="0" borderId="0" xfId="0" applyNumberFormat="1" applyFont="1" applyFill="1" applyBorder="1" applyProtection="1"/>
    <xf numFmtId="166" fontId="11" fillId="4" borderId="0" xfId="0" applyNumberFormat="1" applyFont="1" applyFill="1" applyBorder="1" applyAlignment="1" applyProtection="1">
      <alignment horizontal="right"/>
    </xf>
    <xf numFmtId="166" fontId="11" fillId="4" borderId="17" xfId="0" applyNumberFormat="1" applyFont="1" applyFill="1" applyBorder="1" applyProtection="1"/>
    <xf numFmtId="166" fontId="11" fillId="4" borderId="30" xfId="0" applyNumberFormat="1" applyFont="1" applyFill="1" applyBorder="1" applyProtection="1"/>
    <xf numFmtId="166" fontId="11" fillId="0" borderId="30" xfId="0" applyNumberFormat="1" applyFont="1" applyFill="1" applyBorder="1" applyProtection="1"/>
    <xf numFmtId="166" fontId="11" fillId="4" borderId="31" xfId="0" applyNumberFormat="1" applyFont="1" applyFill="1" applyBorder="1" applyProtection="1"/>
    <xf numFmtId="166" fontId="11" fillId="0" borderId="31" xfId="0" applyNumberFormat="1" applyFont="1" applyFill="1" applyBorder="1" applyProtection="1"/>
    <xf numFmtId="166" fontId="11" fillId="4" borderId="29" xfId="0" applyNumberFormat="1" applyFont="1" applyFill="1" applyBorder="1" applyProtection="1"/>
    <xf numFmtId="166" fontId="11" fillId="4" borderId="30" xfId="0" applyNumberFormat="1" applyFont="1" applyFill="1" applyBorder="1" applyAlignment="1" applyProtection="1"/>
    <xf numFmtId="166" fontId="11" fillId="4" borderId="0" xfId="0" applyNumberFormat="1" applyFont="1" applyFill="1" applyBorder="1" applyAlignment="1" applyProtection="1"/>
    <xf numFmtId="166" fontId="11" fillId="0" borderId="3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>
      <alignment horizontal="right"/>
    </xf>
    <xf numFmtId="166" fontId="11" fillId="4" borderId="30" xfId="0" applyNumberFormat="1" applyFont="1" applyFill="1" applyBorder="1" applyAlignment="1" applyProtection="1">
      <alignment horizontal="right"/>
    </xf>
    <xf numFmtId="8" fontId="11" fillId="4" borderId="0" xfId="0" applyNumberFormat="1" applyFont="1" applyFill="1" applyBorder="1" applyProtection="1"/>
    <xf numFmtId="40" fontId="11" fillId="4" borderId="19" xfId="0" applyNumberFormat="1" applyFont="1" applyFill="1" applyBorder="1" applyProtection="1"/>
    <xf numFmtId="8" fontId="11" fillId="0" borderId="0" xfId="0" applyNumberFormat="1" applyFont="1" applyFill="1" applyBorder="1" applyProtection="1"/>
    <xf numFmtId="8" fontId="11" fillId="0" borderId="0" xfId="0" applyNumberFormat="1" applyFont="1" applyFill="1" applyBorder="1" applyAlignment="1" applyProtection="1">
      <alignment horizontal="right"/>
    </xf>
    <xf numFmtId="40" fontId="11" fillId="0" borderId="19" xfId="0" applyNumberFormat="1" applyFont="1" applyFill="1" applyBorder="1" applyProtection="1"/>
    <xf numFmtId="167" fontId="16" fillId="0" borderId="24" xfId="0" applyNumberFormat="1" applyFont="1" applyFill="1" applyBorder="1" applyAlignment="1" applyProtection="1">
      <alignment horizontal="center"/>
      <protection locked="0"/>
    </xf>
    <xf numFmtId="167" fontId="16" fillId="0" borderId="23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6" fontId="25" fillId="0" borderId="25" xfId="0" applyNumberFormat="1" applyFont="1" applyFill="1" applyBorder="1" applyAlignment="1" applyProtection="1">
      <alignment horizontal="center"/>
      <protection locked="0"/>
    </xf>
    <xf numFmtId="166" fontId="25" fillId="4" borderId="25" xfId="0" applyNumberFormat="1" applyFont="1" applyFill="1" applyBorder="1" applyAlignment="1" applyProtection="1">
      <alignment horizontal="center"/>
      <protection locked="0"/>
    </xf>
    <xf numFmtId="167" fontId="16" fillId="0" borderId="16" xfId="0" applyNumberFormat="1" applyFont="1" applyFill="1" applyBorder="1" applyAlignment="1" applyProtection="1">
      <alignment horizontal="left"/>
      <protection locked="0"/>
    </xf>
    <xf numFmtId="167" fontId="16" fillId="0" borderId="0" xfId="0" applyNumberFormat="1" applyFont="1" applyFill="1" applyBorder="1" applyAlignment="1" applyProtection="1">
      <alignment horizontal="left"/>
      <protection locked="0"/>
    </xf>
    <xf numFmtId="0" fontId="20" fillId="0" borderId="27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center"/>
      <protection locked="0"/>
    </xf>
    <xf numFmtId="167" fontId="0" fillId="0" borderId="16" xfId="0" applyNumberFormat="1" applyBorder="1" applyAlignment="1" applyProtection="1">
      <alignment horizontal="center"/>
      <protection locked="0"/>
    </xf>
    <xf numFmtId="167" fontId="0" fillId="0" borderId="0" xfId="0" applyNumberFormat="1" applyBorder="1" applyAlignment="1" applyProtection="1">
      <alignment horizontal="center"/>
      <protection locked="0"/>
    </xf>
    <xf numFmtId="167" fontId="0" fillId="0" borderId="17" xfId="0" applyNumberFormat="1" applyBorder="1" applyAlignment="1" applyProtection="1">
      <alignment horizontal="center"/>
      <protection locked="0"/>
    </xf>
    <xf numFmtId="167" fontId="0" fillId="0" borderId="18" xfId="0" applyNumberFormat="1" applyBorder="1" applyAlignment="1" applyProtection="1">
      <alignment horizontal="center"/>
      <protection locked="0"/>
    </xf>
    <xf numFmtId="167" fontId="0" fillId="0" borderId="19" xfId="0" applyNumberFormat="1" applyBorder="1" applyAlignment="1" applyProtection="1">
      <alignment horizontal="center"/>
      <protection locked="0"/>
    </xf>
    <xf numFmtId="167" fontId="0" fillId="0" borderId="20" xfId="0" applyNumberFormat="1" applyBorder="1" applyAlignment="1" applyProtection="1">
      <alignment horizontal="center"/>
      <protection locked="0"/>
    </xf>
    <xf numFmtId="0" fontId="17" fillId="0" borderId="25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167" fontId="25" fillId="0" borderId="16" xfId="0" applyNumberFormat="1" applyFont="1" applyFill="1" applyBorder="1" applyAlignment="1" applyProtection="1">
      <alignment horizontal="right"/>
      <protection locked="0"/>
    </xf>
    <xf numFmtId="167" fontId="25" fillId="0" borderId="0" xfId="0" applyNumberFormat="1" applyFont="1" applyFill="1" applyBorder="1" applyAlignment="1" applyProtection="1">
      <alignment horizontal="right"/>
      <protection locked="0"/>
    </xf>
    <xf numFmtId="8" fontId="25" fillId="0" borderId="16" xfId="0" applyNumberFormat="1" applyFont="1" applyFill="1" applyBorder="1" applyAlignment="1" applyProtection="1">
      <alignment horizontal="right"/>
      <protection locked="0"/>
    </xf>
    <xf numFmtId="8" fontId="25" fillId="0" borderId="0" xfId="0" applyNumberFormat="1" applyFont="1" applyFill="1" applyBorder="1" applyAlignment="1" applyProtection="1">
      <alignment horizontal="right"/>
      <protection locked="0"/>
    </xf>
    <xf numFmtId="168" fontId="25" fillId="0" borderId="18" xfId="0" applyNumberFormat="1" applyFont="1" applyFill="1" applyBorder="1" applyAlignment="1" applyProtection="1">
      <alignment horizontal="right"/>
      <protection locked="0"/>
    </xf>
    <xf numFmtId="168" fontId="25" fillId="0" borderId="19" xfId="0" applyNumberFormat="1" applyFont="1" applyFill="1" applyBorder="1" applyAlignment="1" applyProtection="1">
      <alignment horizontal="right"/>
      <protection locked="0"/>
    </xf>
    <xf numFmtId="166" fontId="25" fillId="0" borderId="25" xfId="0" applyNumberFormat="1" applyFont="1" applyFill="1" applyBorder="1" applyAlignment="1" applyProtection="1">
      <alignment horizontal="center"/>
    </xf>
    <xf numFmtId="167" fontId="16" fillId="0" borderId="16" xfId="0" applyNumberFormat="1" applyFont="1" applyBorder="1" applyAlignment="1" applyProtection="1">
      <alignment horizontal="left" wrapText="1"/>
      <protection locked="0"/>
    </xf>
    <xf numFmtId="167" fontId="16" fillId="0" borderId="0" xfId="0" applyNumberFormat="1" applyFont="1" applyBorder="1" applyAlignment="1" applyProtection="1">
      <alignment horizontal="left" wrapText="1"/>
      <protection locked="0"/>
    </xf>
    <xf numFmtId="167" fontId="16" fillId="0" borderId="17" xfId="0" applyNumberFormat="1" applyFont="1" applyBorder="1" applyAlignment="1" applyProtection="1">
      <alignment horizontal="left" wrapText="1"/>
      <protection locked="0"/>
    </xf>
    <xf numFmtId="0" fontId="20" fillId="0" borderId="21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17" fillId="4" borderId="14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166" fontId="23" fillId="0" borderId="19" xfId="0" applyNumberFormat="1" applyFont="1" applyFill="1" applyBorder="1" applyAlignment="1" applyProtection="1">
      <alignment horizontal="center"/>
      <protection locked="0"/>
    </xf>
    <xf numFmtId="166" fontId="25" fillId="4" borderId="25" xfId="0" applyNumberFormat="1" applyFont="1" applyFill="1" applyBorder="1" applyAlignment="1" applyProtection="1">
      <alignment horizontal="center"/>
    </xf>
    <xf numFmtId="167" fontId="21" fillId="0" borderId="36" xfId="0" applyNumberFormat="1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center"/>
      <protection locked="0"/>
    </xf>
    <xf numFmtId="0" fontId="17" fillId="0" borderId="28" xfId="0" applyFont="1" applyFill="1" applyBorder="1" applyAlignment="1" applyProtection="1">
      <alignment horizontal="center"/>
      <protection locked="0"/>
    </xf>
    <xf numFmtId="0" fontId="17" fillId="4" borderId="28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/>
    </xf>
    <xf numFmtId="0" fontId="20" fillId="0" borderId="34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167" fontId="16" fillId="0" borderId="24" xfId="0" applyNumberFormat="1" applyFont="1" applyFill="1" applyBorder="1" applyAlignment="1" applyProtection="1">
      <alignment horizontal="center"/>
      <protection locked="0"/>
    </xf>
    <xf numFmtId="167" fontId="16" fillId="0" borderId="23" xfId="0" applyNumberFormat="1" applyFont="1" applyFill="1" applyBorder="1" applyAlignment="1" applyProtection="1">
      <alignment horizontal="center"/>
      <protection locked="0"/>
    </xf>
    <xf numFmtId="167" fontId="16" fillId="0" borderId="16" xfId="0" applyNumberFormat="1" applyFont="1" applyFill="1" applyBorder="1" applyAlignment="1" applyProtection="1">
      <alignment horizontal="right"/>
      <protection locked="0"/>
    </xf>
    <xf numFmtId="167" fontId="16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1"/>
        <name val="Calibri Light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  <name val="Calibri Light"/>
        <scheme val="none"/>
      </font>
      <fill>
        <patternFill>
          <bgColor indexed="34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6</xdr:row>
      <xdr:rowOff>114300</xdr:rowOff>
    </xdr:from>
    <xdr:to>
      <xdr:col>17</xdr:col>
      <xdr:colOff>552450</xdr:colOff>
      <xdr:row>16</xdr:row>
      <xdr:rowOff>76200</xdr:rowOff>
    </xdr:to>
    <xdr:sp macro="" textlink="">
      <xdr:nvSpPr>
        <xdr:cNvPr id="2213" name="Line 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ShapeType="1"/>
        </xdr:cNvSpPr>
      </xdr:nvSpPr>
      <xdr:spPr bwMode="auto">
        <a:xfrm>
          <a:off x="13030200" y="1114425"/>
          <a:ext cx="0" cy="15811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552450</xdr:colOff>
      <xdr:row>8</xdr:row>
      <xdr:rowOff>114300</xdr:rowOff>
    </xdr:from>
    <xdr:to>
      <xdr:col>17</xdr:col>
      <xdr:colOff>552450</xdr:colOff>
      <xdr:row>18</xdr:row>
      <xdr:rowOff>76200</xdr:rowOff>
    </xdr:to>
    <xdr:sp macro="" textlink="">
      <xdr:nvSpPr>
        <xdr:cNvPr id="2214" name="Line 5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ShapeType="1"/>
        </xdr:cNvSpPr>
      </xdr:nvSpPr>
      <xdr:spPr bwMode="auto">
        <a:xfrm>
          <a:off x="13030200" y="1438275"/>
          <a:ext cx="0" cy="15811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552450</xdr:colOff>
      <xdr:row>10</xdr:row>
      <xdr:rowOff>114300</xdr:rowOff>
    </xdr:from>
    <xdr:to>
      <xdr:col>16</xdr:col>
      <xdr:colOff>552450</xdr:colOff>
      <xdr:row>20</xdr:row>
      <xdr:rowOff>76200</xdr:rowOff>
    </xdr:to>
    <xdr:sp macro="" textlink="">
      <xdr:nvSpPr>
        <xdr:cNvPr id="2215" name="Line 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ShapeType="1"/>
        </xdr:cNvSpPr>
      </xdr:nvSpPr>
      <xdr:spPr bwMode="auto">
        <a:xfrm>
          <a:off x="12420600" y="1762125"/>
          <a:ext cx="0" cy="15811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9</xdr:row>
      <xdr:rowOff>47625</xdr:rowOff>
    </xdr:from>
    <xdr:to>
      <xdr:col>18</xdr:col>
      <xdr:colOff>57150</xdr:colOff>
      <xdr:row>19</xdr:row>
      <xdr:rowOff>9525</xdr:rowOff>
    </xdr:to>
    <xdr:sp macro="" textlink="">
      <xdr:nvSpPr>
        <xdr:cNvPr id="2216" name="Line 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ShapeType="1"/>
        </xdr:cNvSpPr>
      </xdr:nvSpPr>
      <xdr:spPr bwMode="auto">
        <a:xfrm>
          <a:off x="13144500" y="1533525"/>
          <a:ext cx="0" cy="15811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workbookViewId="0">
      <selection activeCell="G44" sqref="G44"/>
    </sheetView>
  </sheetViews>
  <sheetFormatPr defaultColWidth="9.15234375" defaultRowHeight="12.45" x14ac:dyDescent="0.3"/>
  <cols>
    <col min="1" max="1" width="9.15234375" style="8"/>
    <col min="2" max="2" width="11" style="8" customWidth="1"/>
    <col min="3" max="4" width="11.23046875" style="8" customWidth="1"/>
    <col min="5" max="5" width="13.3828125" style="8" customWidth="1"/>
    <col min="6" max="6" width="11" style="8" customWidth="1"/>
    <col min="7" max="8" width="14.3828125" style="8" customWidth="1"/>
    <col min="9" max="9" width="14.61328125" style="8" customWidth="1"/>
    <col min="10" max="10" width="12.61328125" style="8" customWidth="1"/>
    <col min="11" max="16384" width="9.15234375" style="8"/>
  </cols>
  <sheetData>
    <row r="1" spans="1:10" x14ac:dyDescent="0.3">
      <c r="A1" s="1" t="s">
        <v>0</v>
      </c>
      <c r="B1" s="157"/>
      <c r="C1" s="158"/>
      <c r="D1" s="2" t="s">
        <v>1</v>
      </c>
      <c r="E1" s="3">
        <v>2017</v>
      </c>
      <c r="F1" s="4" t="s">
        <v>46</v>
      </c>
      <c r="G1" s="5"/>
      <c r="H1" s="5"/>
      <c r="I1" s="6"/>
      <c r="J1" s="7"/>
    </row>
    <row r="2" spans="1:10" x14ac:dyDescent="0.3">
      <c r="A2" s="246" t="s">
        <v>2</v>
      </c>
      <c r="B2" s="247"/>
      <c r="C2" s="247"/>
      <c r="D2" s="247"/>
      <c r="E2" s="247"/>
      <c r="F2" s="247"/>
      <c r="G2" s="59" t="s">
        <v>73</v>
      </c>
      <c r="H2" s="59" t="s">
        <v>65</v>
      </c>
      <c r="I2" s="9">
        <v>-0.1</v>
      </c>
      <c r="J2" s="10">
        <v>-0.2</v>
      </c>
    </row>
    <row r="3" spans="1:10" ht="14.15" x14ac:dyDescent="0.35">
      <c r="A3" s="11"/>
      <c r="B3" s="12"/>
      <c r="C3" s="13"/>
      <c r="D3" s="13"/>
      <c r="E3" s="14"/>
      <c r="F3" s="15" t="s">
        <v>14</v>
      </c>
      <c r="G3" s="16"/>
      <c r="H3" s="16"/>
      <c r="I3" s="17"/>
      <c r="J3" s="17"/>
    </row>
    <row r="4" spans="1:10" x14ac:dyDescent="0.3">
      <c r="A4" s="18" t="s">
        <v>3</v>
      </c>
      <c r="B4" s="19"/>
      <c r="C4" s="162" t="s">
        <v>15</v>
      </c>
      <c r="D4" s="163" t="s">
        <v>16</v>
      </c>
      <c r="E4" s="163" t="s">
        <v>17</v>
      </c>
      <c r="F4" s="163" t="s">
        <v>18</v>
      </c>
      <c r="G4" s="20"/>
      <c r="H4" s="20"/>
      <c r="I4" s="17"/>
      <c r="J4" s="17"/>
    </row>
    <row r="5" spans="1:10" x14ac:dyDescent="0.3">
      <c r="A5" s="18" t="s">
        <v>4</v>
      </c>
      <c r="B5" s="19"/>
      <c r="C5" s="21"/>
      <c r="D5" s="21"/>
      <c r="E5" s="175">
        <f>C5*D5</f>
        <v>0</v>
      </c>
      <c r="F5" s="23">
        <v>3.6</v>
      </c>
      <c r="G5" s="176">
        <f>E5*F5</f>
        <v>0</v>
      </c>
      <c r="H5" s="164"/>
      <c r="I5" s="17"/>
      <c r="J5" s="17"/>
    </row>
    <row r="6" spans="1:10" x14ac:dyDescent="0.3">
      <c r="A6" s="18" t="s">
        <v>5</v>
      </c>
      <c r="B6" s="19"/>
      <c r="C6" s="21"/>
      <c r="D6" s="21"/>
      <c r="E6" s="175">
        <f>C6*D6</f>
        <v>0</v>
      </c>
      <c r="F6" s="23">
        <v>9.3000000000000007</v>
      </c>
      <c r="G6" s="176">
        <f>E6*F6</f>
        <v>0</v>
      </c>
      <c r="H6" s="164"/>
      <c r="I6" s="17"/>
      <c r="J6" s="17"/>
    </row>
    <row r="7" spans="1:10" x14ac:dyDescent="0.3">
      <c r="A7" s="18" t="s">
        <v>63</v>
      </c>
      <c r="B7" s="19"/>
      <c r="C7" s="21"/>
      <c r="D7" s="21"/>
      <c r="E7" s="175">
        <f>C7*D7</f>
        <v>0</v>
      </c>
      <c r="F7" s="23"/>
      <c r="G7" s="176">
        <f>E7*F7</f>
        <v>0</v>
      </c>
      <c r="H7" s="164"/>
      <c r="I7" s="17"/>
      <c r="J7" s="17"/>
    </row>
    <row r="8" spans="1:10" x14ac:dyDescent="0.3">
      <c r="A8" s="18" t="s">
        <v>64</v>
      </c>
      <c r="B8" s="19"/>
      <c r="C8" s="21"/>
      <c r="D8" s="21"/>
      <c r="E8" s="175">
        <f>C8*D8</f>
        <v>0</v>
      </c>
      <c r="F8" s="23"/>
      <c r="G8" s="176">
        <f>E8*F8</f>
        <v>0</v>
      </c>
      <c r="H8" s="164"/>
      <c r="I8" s="17"/>
      <c r="J8" s="17"/>
    </row>
    <row r="9" spans="1:10" x14ac:dyDescent="0.3">
      <c r="A9" s="18" t="s">
        <v>9</v>
      </c>
      <c r="B9" s="19"/>
      <c r="C9" s="161" t="s">
        <v>19</v>
      </c>
      <c r="D9" s="161" t="s">
        <v>20</v>
      </c>
      <c r="E9" s="161" t="s">
        <v>21</v>
      </c>
      <c r="F9" s="161" t="s">
        <v>22</v>
      </c>
      <c r="G9" s="24"/>
      <c r="H9" s="24"/>
      <c r="I9" s="17"/>
      <c r="J9" s="17"/>
    </row>
    <row r="10" spans="1:10" x14ac:dyDescent="0.3">
      <c r="A10" s="70" t="s">
        <v>71</v>
      </c>
      <c r="B10" s="19"/>
      <c r="C10" s="25"/>
      <c r="D10" s="25"/>
      <c r="E10" s="175">
        <f>C10*D10</f>
        <v>0</v>
      </c>
      <c r="F10" s="26"/>
      <c r="G10" s="176">
        <f>E10*F10</f>
        <v>0</v>
      </c>
      <c r="H10" s="164"/>
      <c r="I10" s="17"/>
      <c r="J10" s="17"/>
    </row>
    <row r="11" spans="1:10" x14ac:dyDescent="0.3">
      <c r="A11" s="70" t="s">
        <v>72</v>
      </c>
      <c r="B11" s="19"/>
      <c r="C11" s="22"/>
      <c r="D11" s="22"/>
      <c r="E11" s="175">
        <f>C11*D11</f>
        <v>0</v>
      </c>
      <c r="F11" s="27"/>
      <c r="G11" s="176">
        <f>E11*F11</f>
        <v>0</v>
      </c>
      <c r="H11" s="164"/>
      <c r="I11" s="17"/>
      <c r="J11" s="17"/>
    </row>
    <row r="12" spans="1:10" x14ac:dyDescent="0.3">
      <c r="A12" s="28" t="s">
        <v>23</v>
      </c>
      <c r="B12" s="29"/>
      <c r="C12" s="22"/>
      <c r="D12" s="22"/>
      <c r="E12" s="22"/>
      <c r="F12" s="22"/>
      <c r="G12" s="30"/>
      <c r="H12" s="30"/>
      <c r="I12" s="17"/>
      <c r="J12" s="17"/>
    </row>
    <row r="13" spans="1:10" x14ac:dyDescent="0.3">
      <c r="A13" s="18" t="s">
        <v>6</v>
      </c>
      <c r="B13" s="31"/>
      <c r="C13" s="31"/>
      <c r="D13" s="31"/>
      <c r="E13" s="31"/>
      <c r="F13" s="31"/>
      <c r="G13" s="30"/>
      <c r="H13" s="30"/>
      <c r="I13" s="17"/>
      <c r="J13" s="17"/>
    </row>
    <row r="14" spans="1:10" x14ac:dyDescent="0.3">
      <c r="A14" s="18" t="s">
        <v>7</v>
      </c>
      <c r="B14" s="31"/>
      <c r="C14" s="31"/>
      <c r="D14" s="31"/>
      <c r="E14" s="31"/>
      <c r="F14" s="31"/>
      <c r="G14" s="30"/>
      <c r="H14" s="30"/>
      <c r="I14" s="17"/>
      <c r="J14" s="17"/>
    </row>
    <row r="15" spans="1:10" x14ac:dyDescent="0.3">
      <c r="A15" s="28" t="s">
        <v>8</v>
      </c>
      <c r="B15" s="32"/>
      <c r="C15" s="32"/>
      <c r="D15" s="32"/>
      <c r="E15" s="32"/>
      <c r="F15" s="33" t="s">
        <v>10</v>
      </c>
      <c r="G15" s="177">
        <f>SUM(G3:G14)</f>
        <v>0</v>
      </c>
      <c r="H15" s="165"/>
      <c r="I15" s="177">
        <f>G15*0.9</f>
        <v>0</v>
      </c>
      <c r="J15" s="177">
        <f>G15*0.8</f>
        <v>0</v>
      </c>
    </row>
    <row r="16" spans="1:10" x14ac:dyDescent="0.3">
      <c r="A16" s="246" t="s">
        <v>36</v>
      </c>
      <c r="B16" s="247"/>
      <c r="C16" s="247"/>
      <c r="D16" s="247"/>
      <c r="E16" s="247"/>
      <c r="F16" s="247"/>
      <c r="G16" s="247"/>
      <c r="H16" s="159"/>
      <c r="I16" s="34"/>
      <c r="J16" s="35"/>
    </row>
    <row r="17" spans="1:10" x14ac:dyDescent="0.3">
      <c r="A17" s="37"/>
      <c r="B17" s="38" t="s">
        <v>11</v>
      </c>
      <c r="C17" s="69" t="s">
        <v>70</v>
      </c>
      <c r="D17" s="39"/>
      <c r="E17" s="39"/>
      <c r="F17" s="40"/>
      <c r="G17" s="36" t="s">
        <v>47</v>
      </c>
      <c r="H17" s="41"/>
      <c r="I17" s="17"/>
      <c r="J17" s="17"/>
    </row>
    <row r="18" spans="1:10" x14ac:dyDescent="0.3">
      <c r="A18" s="77" t="s">
        <v>4</v>
      </c>
      <c r="B18" s="3"/>
      <c r="E18" s="60"/>
      <c r="F18" s="166"/>
      <c r="G18" s="167"/>
      <c r="H18" s="167"/>
      <c r="I18" s="42"/>
      <c r="J18" s="17"/>
    </row>
    <row r="19" spans="1:10" x14ac:dyDescent="0.3">
      <c r="A19" s="66" t="s">
        <v>66</v>
      </c>
      <c r="B19" s="23"/>
      <c r="C19" s="178">
        <f>C5</f>
        <v>0</v>
      </c>
      <c r="D19" s="71"/>
      <c r="E19" s="60"/>
      <c r="F19" s="61"/>
      <c r="G19" s="179">
        <f>B19*C19</f>
        <v>0</v>
      </c>
      <c r="H19" s="168"/>
      <c r="I19" s="17"/>
      <c r="J19" s="17"/>
    </row>
    <row r="20" spans="1:10" x14ac:dyDescent="0.3">
      <c r="A20" s="66" t="s">
        <v>67</v>
      </c>
      <c r="B20" s="23"/>
      <c r="C20" s="180">
        <f>C5</f>
        <v>0</v>
      </c>
      <c r="D20" s="71"/>
      <c r="E20" s="60"/>
      <c r="F20" s="61"/>
      <c r="G20" s="179">
        <f>B20*C20</f>
        <v>0</v>
      </c>
      <c r="H20" s="43"/>
      <c r="I20" s="17"/>
      <c r="J20" s="17"/>
    </row>
    <row r="21" spans="1:10" x14ac:dyDescent="0.3">
      <c r="A21" s="67" t="s">
        <v>68</v>
      </c>
      <c r="B21" s="23"/>
      <c r="C21" s="178">
        <f>C5</f>
        <v>0</v>
      </c>
      <c r="D21" s="71"/>
      <c r="E21" s="60"/>
      <c r="F21" s="61"/>
      <c r="G21" s="179">
        <f>B21*C21</f>
        <v>0</v>
      </c>
      <c r="H21" s="43"/>
      <c r="I21" s="17"/>
      <c r="J21" s="17"/>
    </row>
    <row r="22" spans="1:10" x14ac:dyDescent="0.3">
      <c r="A22" s="78" t="s">
        <v>69</v>
      </c>
      <c r="B22" s="60"/>
      <c r="C22" s="73"/>
      <c r="D22" s="60"/>
      <c r="E22" s="60"/>
      <c r="F22" s="61"/>
      <c r="G22" s="43"/>
      <c r="H22" s="43"/>
      <c r="I22" s="17"/>
      <c r="J22" s="17"/>
    </row>
    <row r="23" spans="1:10" x14ac:dyDescent="0.3">
      <c r="A23" s="67" t="s">
        <v>66</v>
      </c>
      <c r="B23" s="23"/>
      <c r="C23" s="178">
        <f>C6</f>
        <v>0</v>
      </c>
      <c r="D23" s="71"/>
      <c r="E23" s="60"/>
      <c r="F23" s="61"/>
      <c r="G23" s="181">
        <f>B23*C23</f>
        <v>0</v>
      </c>
      <c r="H23" s="43"/>
      <c r="I23" s="17"/>
      <c r="J23" s="17"/>
    </row>
    <row r="24" spans="1:10" x14ac:dyDescent="0.3">
      <c r="A24" s="67" t="s">
        <v>67</v>
      </c>
      <c r="B24" s="23"/>
      <c r="C24" s="178">
        <f>C6</f>
        <v>0</v>
      </c>
      <c r="D24" s="71"/>
      <c r="E24" s="60"/>
      <c r="F24" s="61"/>
      <c r="G24" s="181">
        <f>B24*C24</f>
        <v>0</v>
      </c>
      <c r="H24" s="43"/>
      <c r="I24" s="17"/>
      <c r="J24" s="17"/>
    </row>
    <row r="25" spans="1:10" x14ac:dyDescent="0.3">
      <c r="A25" s="67" t="s">
        <v>68</v>
      </c>
      <c r="B25" s="23"/>
      <c r="C25" s="183">
        <f>C6</f>
        <v>0</v>
      </c>
      <c r="D25" s="71"/>
      <c r="E25" s="60"/>
      <c r="F25" s="61"/>
      <c r="G25" s="181">
        <f>B25*C25</f>
        <v>0</v>
      </c>
      <c r="H25" s="43"/>
      <c r="I25" s="17"/>
      <c r="J25" s="17"/>
    </row>
    <row r="26" spans="1:10" x14ac:dyDescent="0.3">
      <c r="A26" s="77" t="s">
        <v>94</v>
      </c>
      <c r="B26" s="60"/>
      <c r="C26" s="72"/>
      <c r="D26" s="60"/>
      <c r="E26" s="60"/>
      <c r="F26" s="61"/>
      <c r="G26" s="43"/>
      <c r="H26" s="43"/>
      <c r="I26" s="17"/>
      <c r="J26" s="17"/>
    </row>
    <row r="27" spans="1:10" x14ac:dyDescent="0.3">
      <c r="A27" s="68" t="s">
        <v>66</v>
      </c>
      <c r="B27" s="60"/>
      <c r="C27" s="182">
        <f>C7</f>
        <v>0</v>
      </c>
      <c r="D27" s="71"/>
      <c r="E27" s="60"/>
      <c r="F27" s="61"/>
      <c r="G27" s="181">
        <f>B27*C27</f>
        <v>0</v>
      </c>
      <c r="H27" s="43"/>
      <c r="I27" s="17"/>
      <c r="J27" s="17"/>
    </row>
    <row r="28" spans="1:10" x14ac:dyDescent="0.3">
      <c r="A28" s="68" t="s">
        <v>67</v>
      </c>
      <c r="B28" s="60"/>
      <c r="C28" s="182">
        <f>C7</f>
        <v>0</v>
      </c>
      <c r="D28" s="71"/>
      <c r="E28" s="60"/>
      <c r="F28" s="61"/>
      <c r="G28" s="181">
        <f>B28*C28</f>
        <v>0</v>
      </c>
      <c r="H28" s="43"/>
      <c r="I28" s="17"/>
      <c r="J28" s="17"/>
    </row>
    <row r="29" spans="1:10" x14ac:dyDescent="0.3">
      <c r="A29" s="68" t="s">
        <v>68</v>
      </c>
      <c r="B29" s="60"/>
      <c r="C29" s="182">
        <f>C7</f>
        <v>0</v>
      </c>
      <c r="D29" s="71"/>
      <c r="E29" s="60"/>
      <c r="F29" s="61"/>
      <c r="G29" s="181">
        <f>B29*C29</f>
        <v>0</v>
      </c>
      <c r="H29" s="43"/>
      <c r="I29" s="17"/>
      <c r="J29" s="17"/>
    </row>
    <row r="30" spans="1:10" x14ac:dyDescent="0.3">
      <c r="A30" s="78" t="s">
        <v>94</v>
      </c>
      <c r="B30" s="60"/>
      <c r="C30" s="72"/>
      <c r="D30" s="60"/>
      <c r="E30" s="60"/>
      <c r="F30" s="61"/>
      <c r="G30" s="43"/>
      <c r="H30" s="43"/>
      <c r="I30" s="17"/>
      <c r="J30" s="17"/>
    </row>
    <row r="31" spans="1:10" x14ac:dyDescent="0.3">
      <c r="A31" s="68" t="s">
        <v>66</v>
      </c>
      <c r="B31" s="23"/>
      <c r="C31" s="183">
        <f>C8</f>
        <v>0</v>
      </c>
      <c r="D31" s="71"/>
      <c r="E31" s="60"/>
      <c r="F31" s="61"/>
      <c r="G31" s="181">
        <f>B31*C31</f>
        <v>0</v>
      </c>
      <c r="H31" s="43"/>
      <c r="I31" s="17"/>
      <c r="J31" s="17"/>
    </row>
    <row r="32" spans="1:10" x14ac:dyDescent="0.3">
      <c r="A32" s="68" t="s">
        <v>67</v>
      </c>
      <c r="B32" s="23"/>
      <c r="C32" s="183">
        <f>C8</f>
        <v>0</v>
      </c>
      <c r="D32" s="71"/>
      <c r="E32" s="60"/>
      <c r="F32" s="61"/>
      <c r="G32" s="181">
        <f>B32*C32</f>
        <v>0</v>
      </c>
      <c r="H32" s="43"/>
      <c r="I32" s="17"/>
      <c r="J32" s="17"/>
    </row>
    <row r="33" spans="1:10" x14ac:dyDescent="0.3">
      <c r="A33" s="68" t="s">
        <v>68</v>
      </c>
      <c r="B33" s="23"/>
      <c r="C33" s="183">
        <f>C8</f>
        <v>0</v>
      </c>
      <c r="D33" s="71"/>
      <c r="E33" s="60"/>
      <c r="F33" s="61"/>
      <c r="G33" s="181">
        <f>B33*C33</f>
        <v>0</v>
      </c>
      <c r="H33" s="43"/>
      <c r="I33" s="17"/>
      <c r="J33" s="17"/>
    </row>
    <row r="34" spans="1:10" x14ac:dyDescent="0.3">
      <c r="A34" s="18" t="s">
        <v>12</v>
      </c>
      <c r="B34" s="31"/>
      <c r="C34" s="72"/>
      <c r="D34" s="31"/>
      <c r="E34" s="31"/>
      <c r="F34" s="19"/>
      <c r="G34" s="43"/>
      <c r="H34" s="43"/>
      <c r="I34" s="17"/>
      <c r="J34" s="17"/>
    </row>
    <row r="35" spans="1:10" x14ac:dyDescent="0.3">
      <c r="A35" s="18" t="s">
        <v>13</v>
      </c>
      <c r="B35" s="31"/>
      <c r="C35" s="31"/>
      <c r="D35" s="31"/>
      <c r="E35" s="31"/>
      <c r="F35" s="19"/>
      <c r="G35" s="43"/>
      <c r="H35" s="43"/>
      <c r="I35" s="17"/>
      <c r="J35" s="17"/>
    </row>
    <row r="36" spans="1:10" x14ac:dyDescent="0.3">
      <c r="A36" s="18" t="s">
        <v>24</v>
      </c>
      <c r="B36" s="31"/>
      <c r="C36" s="31"/>
      <c r="D36" s="31"/>
      <c r="E36" s="31"/>
      <c r="F36" s="19"/>
      <c r="G36" s="43"/>
      <c r="H36" s="43"/>
      <c r="I36" s="17"/>
      <c r="J36" s="17"/>
    </row>
    <row r="37" spans="1:10" x14ac:dyDescent="0.3">
      <c r="A37" s="18" t="s">
        <v>25</v>
      </c>
      <c r="B37" s="31"/>
      <c r="C37" s="31"/>
      <c r="D37" s="31"/>
      <c r="E37" s="31"/>
      <c r="F37" s="19"/>
      <c r="G37" s="43"/>
      <c r="H37" s="43"/>
      <c r="I37" s="17"/>
      <c r="J37" s="17"/>
    </row>
    <row r="38" spans="1:10" x14ac:dyDescent="0.3">
      <c r="A38" s="18" t="s">
        <v>26</v>
      </c>
      <c r="B38" s="31"/>
      <c r="C38" s="31"/>
      <c r="D38" s="31"/>
      <c r="E38" s="31"/>
      <c r="F38" s="19"/>
      <c r="G38" s="43"/>
      <c r="H38" s="43"/>
      <c r="I38" s="17"/>
      <c r="J38" s="17"/>
    </row>
    <row r="39" spans="1:10" x14ac:dyDescent="0.3">
      <c r="A39" s="18" t="s">
        <v>27</v>
      </c>
      <c r="B39" s="31"/>
      <c r="C39" s="31"/>
      <c r="D39" s="31"/>
      <c r="E39" s="31"/>
      <c r="F39" s="19"/>
      <c r="G39" s="43"/>
      <c r="H39" s="43"/>
      <c r="I39" s="17"/>
      <c r="J39" s="17"/>
    </row>
    <row r="40" spans="1:10" x14ac:dyDescent="0.3">
      <c r="A40" s="18" t="s">
        <v>28</v>
      </c>
      <c r="B40" s="31"/>
      <c r="C40" s="31"/>
      <c r="D40" s="31"/>
      <c r="E40" s="31"/>
      <c r="F40" s="19"/>
      <c r="G40" s="43"/>
      <c r="H40" s="43"/>
      <c r="I40" s="17"/>
      <c r="J40" s="17"/>
    </row>
    <row r="41" spans="1:10" x14ac:dyDescent="0.3">
      <c r="A41" s="18" t="s">
        <v>29</v>
      </c>
      <c r="B41" s="31"/>
      <c r="C41" s="31"/>
      <c r="D41" s="31"/>
      <c r="E41" s="31"/>
      <c r="F41" s="19"/>
      <c r="G41" s="43"/>
      <c r="H41" s="43"/>
      <c r="I41" s="17"/>
      <c r="J41" s="17"/>
    </row>
    <row r="42" spans="1:10" x14ac:dyDescent="0.3">
      <c r="A42" s="44" t="s">
        <v>30</v>
      </c>
      <c r="B42" s="40"/>
      <c r="C42" s="40"/>
      <c r="D42" s="40"/>
      <c r="E42" s="40"/>
      <c r="F42" s="45"/>
      <c r="G42" s="43"/>
      <c r="H42" s="43"/>
      <c r="I42" s="17"/>
      <c r="J42" s="17"/>
    </row>
    <row r="43" spans="1:10" x14ac:dyDescent="0.3">
      <c r="A43" s="18" t="s">
        <v>31</v>
      </c>
      <c r="B43" s="31"/>
      <c r="C43" s="31"/>
      <c r="D43" s="31"/>
      <c r="E43" s="31"/>
      <c r="F43" s="19"/>
      <c r="G43" s="43"/>
      <c r="H43" s="43"/>
      <c r="I43" s="17"/>
      <c r="J43" s="17"/>
    </row>
    <row r="44" spans="1:10" x14ac:dyDescent="0.3">
      <c r="A44" s="18" t="s">
        <v>59</v>
      </c>
      <c r="B44" s="31"/>
      <c r="C44" s="31"/>
      <c r="D44" s="31"/>
      <c r="E44" s="31"/>
      <c r="F44" s="19"/>
      <c r="G44" s="43"/>
      <c r="H44" s="43"/>
      <c r="I44" s="17"/>
      <c r="J44" s="17"/>
    </row>
    <row r="45" spans="1:10" x14ac:dyDescent="0.3">
      <c r="A45" s="18" t="s">
        <v>34</v>
      </c>
      <c r="B45" s="31"/>
      <c r="C45" s="31"/>
      <c r="D45" s="31"/>
      <c r="E45" s="31"/>
      <c r="F45" s="46" t="s">
        <v>32</v>
      </c>
      <c r="G45" s="184">
        <f>SUM(G18:G44)</f>
        <v>0</v>
      </c>
      <c r="H45" s="169"/>
      <c r="I45" s="185">
        <f>G45</f>
        <v>0</v>
      </c>
      <c r="J45" s="185">
        <f>G45</f>
        <v>0</v>
      </c>
    </row>
    <row r="46" spans="1:10" x14ac:dyDescent="0.3">
      <c r="A46" s="28" t="s">
        <v>33</v>
      </c>
      <c r="B46" s="32"/>
      <c r="C46" s="32"/>
      <c r="D46" s="32"/>
      <c r="E46" s="32"/>
      <c r="F46" s="47" t="s">
        <v>35</v>
      </c>
      <c r="G46" s="181">
        <f>G15-G45</f>
        <v>0</v>
      </c>
      <c r="H46" s="43"/>
      <c r="I46" s="186">
        <f>I15-I45</f>
        <v>0</v>
      </c>
      <c r="J46" s="186">
        <f>J15-J45</f>
        <v>0</v>
      </c>
    </row>
    <row r="47" spans="1:10" x14ac:dyDescent="0.3">
      <c r="A47" s="246" t="s">
        <v>37</v>
      </c>
      <c r="B47" s="247"/>
      <c r="C47" s="247"/>
      <c r="D47" s="247"/>
      <c r="E47" s="247"/>
      <c r="F47" s="247"/>
      <c r="G47" s="247"/>
      <c r="H47" s="247"/>
      <c r="I47" s="247"/>
      <c r="J47" s="248"/>
    </row>
    <row r="48" spans="1:10" x14ac:dyDescent="0.3">
      <c r="A48" s="249" t="s">
        <v>38</v>
      </c>
      <c r="B48" s="249"/>
      <c r="C48" s="160" t="s">
        <v>39</v>
      </c>
      <c r="D48" s="160" t="s">
        <v>40</v>
      </c>
      <c r="E48" s="160" t="s">
        <v>54</v>
      </c>
      <c r="F48" s="48" t="s">
        <v>41</v>
      </c>
      <c r="G48" s="48" t="s">
        <v>42</v>
      </c>
      <c r="H48" s="48"/>
      <c r="I48" s="17"/>
      <c r="J48" s="17"/>
    </row>
    <row r="49" spans="1:10" x14ac:dyDescent="0.3">
      <c r="A49" s="250"/>
      <c r="B49" s="250"/>
      <c r="C49" s="25"/>
      <c r="D49" s="49"/>
      <c r="E49" s="50"/>
      <c r="F49" s="50"/>
      <c r="G49" s="43"/>
      <c r="H49" s="43"/>
      <c r="I49" s="17"/>
      <c r="J49" s="17"/>
    </row>
    <row r="50" spans="1:10" x14ac:dyDescent="0.3">
      <c r="A50" s="250"/>
      <c r="B50" s="250"/>
      <c r="C50" s="25"/>
      <c r="D50" s="49"/>
      <c r="E50" s="50"/>
      <c r="F50" s="50"/>
      <c r="G50" s="43"/>
      <c r="H50" s="43"/>
      <c r="I50" s="17"/>
      <c r="J50" s="17"/>
    </row>
    <row r="51" spans="1:10" x14ac:dyDescent="0.3">
      <c r="A51" s="250"/>
      <c r="B51" s="250"/>
      <c r="C51" s="25"/>
      <c r="D51" s="49"/>
      <c r="E51" s="50"/>
      <c r="F51" s="50"/>
      <c r="G51" s="43"/>
      <c r="H51" s="43"/>
      <c r="I51" s="17"/>
      <c r="J51" s="17"/>
    </row>
    <row r="52" spans="1:10" x14ac:dyDescent="0.3">
      <c r="A52" s="250"/>
      <c r="B52" s="250"/>
      <c r="C52" s="25"/>
      <c r="D52" s="49"/>
      <c r="E52" s="50"/>
      <c r="F52" s="50"/>
      <c r="G52" s="43"/>
      <c r="H52" s="43"/>
      <c r="I52" s="17"/>
      <c r="J52" s="17"/>
    </row>
    <row r="53" spans="1:10" x14ac:dyDescent="0.3">
      <c r="A53" s="250"/>
      <c r="B53" s="250"/>
      <c r="C53" s="25"/>
      <c r="D53" s="49"/>
      <c r="E53" s="50"/>
      <c r="F53" s="50"/>
      <c r="G53" s="43"/>
      <c r="H53" s="43"/>
      <c r="I53" s="17"/>
      <c r="J53" s="17"/>
    </row>
    <row r="54" spans="1:10" x14ac:dyDescent="0.3">
      <c r="A54" s="255"/>
      <c r="B54" s="256"/>
      <c r="C54" s="62"/>
      <c r="D54" s="63"/>
      <c r="E54" s="64"/>
      <c r="F54" s="65"/>
      <c r="G54" s="43"/>
      <c r="H54" s="43"/>
      <c r="I54" s="17"/>
      <c r="J54" s="17"/>
    </row>
    <row r="55" spans="1:10" x14ac:dyDescent="0.3">
      <c r="A55" s="255"/>
      <c r="B55" s="256"/>
      <c r="C55" s="62"/>
      <c r="D55" s="63"/>
      <c r="E55" s="64"/>
      <c r="F55" s="65"/>
      <c r="G55" s="43"/>
      <c r="H55" s="43"/>
      <c r="I55" s="17"/>
      <c r="J55" s="17"/>
    </row>
    <row r="56" spans="1:10" x14ac:dyDescent="0.3">
      <c r="A56" s="255"/>
      <c r="B56" s="256"/>
      <c r="C56" s="62"/>
      <c r="D56" s="63"/>
      <c r="E56" s="64"/>
      <c r="F56" s="65"/>
      <c r="G56" s="43"/>
      <c r="H56" s="43"/>
      <c r="I56" s="17"/>
      <c r="J56" s="17"/>
    </row>
    <row r="57" spans="1:10" x14ac:dyDescent="0.3">
      <c r="A57" s="18" t="s">
        <v>51</v>
      </c>
      <c r="B57" s="31"/>
      <c r="C57" s="31"/>
      <c r="D57" s="31"/>
      <c r="E57" s="31"/>
      <c r="F57" s="46" t="s">
        <v>43</v>
      </c>
      <c r="G57" s="187">
        <f>SUM(G49:G56)</f>
        <v>0</v>
      </c>
      <c r="H57" s="170"/>
      <c r="I57" s="185">
        <f>G57</f>
        <v>0</v>
      </c>
      <c r="J57" s="185">
        <f>G57</f>
        <v>0</v>
      </c>
    </row>
    <row r="58" spans="1:10" x14ac:dyDescent="0.3">
      <c r="A58" s="28" t="s">
        <v>44</v>
      </c>
      <c r="B58" s="32"/>
      <c r="C58" s="32"/>
      <c r="D58" s="32"/>
      <c r="E58" s="32"/>
      <c r="F58" s="47" t="s">
        <v>45</v>
      </c>
      <c r="G58" s="188">
        <f>G15-G45-G57</f>
        <v>0</v>
      </c>
      <c r="H58" s="171"/>
      <c r="I58" s="186">
        <f>I15-I45-I57</f>
        <v>0</v>
      </c>
      <c r="J58" s="186">
        <f>J15-J45-J57</f>
        <v>0</v>
      </c>
    </row>
    <row r="59" spans="1:10" x14ac:dyDescent="0.3">
      <c r="A59" s="246" t="s">
        <v>52</v>
      </c>
      <c r="B59" s="253"/>
      <c r="C59" s="253"/>
      <c r="D59" s="253"/>
      <c r="E59" s="253"/>
      <c r="F59" s="253"/>
      <c r="G59" s="253"/>
      <c r="H59" s="253"/>
      <c r="I59" s="253"/>
      <c r="J59" s="254"/>
    </row>
    <row r="60" spans="1:10" x14ac:dyDescent="0.3">
      <c r="A60" s="255"/>
      <c r="B60" s="256"/>
      <c r="C60" s="31" t="s">
        <v>61</v>
      </c>
      <c r="D60" s="31"/>
      <c r="E60" s="31"/>
      <c r="F60" s="19"/>
      <c r="G60" s="43"/>
      <c r="H60" s="43"/>
      <c r="I60" s="51"/>
      <c r="J60" s="51"/>
    </row>
    <row r="61" spans="1:10" x14ac:dyDescent="0.3">
      <c r="A61" s="251"/>
      <c r="B61" s="252"/>
      <c r="C61" s="31" t="s">
        <v>62</v>
      </c>
      <c r="D61" s="31"/>
      <c r="E61" s="31"/>
      <c r="F61" s="19"/>
      <c r="G61" s="43"/>
      <c r="H61" s="43"/>
      <c r="I61" s="51"/>
      <c r="J61" s="51"/>
    </row>
    <row r="62" spans="1:10" x14ac:dyDescent="0.3">
      <c r="A62" s="18" t="s">
        <v>53</v>
      </c>
      <c r="B62" s="31"/>
      <c r="C62" s="31"/>
      <c r="D62" s="31"/>
      <c r="E62" s="31"/>
      <c r="F62" s="19"/>
      <c r="G62" s="43"/>
      <c r="H62" s="43"/>
      <c r="I62" s="51"/>
      <c r="J62" s="51"/>
    </row>
    <row r="63" spans="1:10" x14ac:dyDescent="0.3">
      <c r="A63" s="18" t="s">
        <v>56</v>
      </c>
      <c r="B63" s="31"/>
      <c r="C63" s="31"/>
      <c r="D63" s="31"/>
      <c r="E63" s="31"/>
      <c r="F63" s="19"/>
      <c r="G63" s="43"/>
      <c r="H63" s="43"/>
      <c r="I63" s="51"/>
      <c r="J63" s="51"/>
    </row>
    <row r="64" spans="1:10" x14ac:dyDescent="0.3">
      <c r="A64" s="18" t="s">
        <v>57</v>
      </c>
      <c r="B64" s="31"/>
      <c r="C64" s="31"/>
      <c r="D64" s="31"/>
      <c r="E64" s="31"/>
      <c r="F64" s="19"/>
      <c r="G64" s="43"/>
      <c r="H64" s="43"/>
      <c r="I64" s="51"/>
      <c r="J64" s="51"/>
    </row>
    <row r="65" spans="1:11" x14ac:dyDescent="0.3">
      <c r="A65" s="18" t="s">
        <v>58</v>
      </c>
      <c r="B65" s="31"/>
      <c r="C65" s="31"/>
      <c r="D65" s="31"/>
      <c r="E65" s="31"/>
      <c r="F65" s="19"/>
      <c r="G65" s="43"/>
      <c r="H65" s="43"/>
      <c r="I65" s="51"/>
      <c r="J65" s="51"/>
    </row>
    <row r="66" spans="1:11" x14ac:dyDescent="0.3">
      <c r="A66" s="4" t="s">
        <v>48</v>
      </c>
      <c r="B66" s="52"/>
      <c r="C66" s="52"/>
      <c r="D66" s="52"/>
      <c r="E66" s="31"/>
      <c r="F66" s="46" t="s">
        <v>49</v>
      </c>
      <c r="G66" s="189">
        <f>G60+G61+G62-G63-G64-G65</f>
        <v>0</v>
      </c>
      <c r="H66" s="172"/>
      <c r="I66" s="190">
        <f>G66</f>
        <v>0</v>
      </c>
      <c r="J66" s="190">
        <f>G66</f>
        <v>0</v>
      </c>
    </row>
    <row r="67" spans="1:11" ht="14.15" x14ac:dyDescent="0.35">
      <c r="A67" s="53"/>
      <c r="B67" s="52"/>
      <c r="C67" s="52"/>
      <c r="D67" s="52"/>
      <c r="E67" s="15" t="s">
        <v>60</v>
      </c>
      <c r="F67" s="54" t="s">
        <v>50</v>
      </c>
      <c r="G67" s="188">
        <f>G15-G45-G57+G66</f>
        <v>0</v>
      </c>
      <c r="H67" s="173"/>
      <c r="I67" s="191">
        <f>I15-I45-I57+I66</f>
        <v>0</v>
      </c>
      <c r="J67" s="188">
        <f>J15-J45-J57+J66</f>
        <v>0</v>
      </c>
    </row>
    <row r="68" spans="1:11" ht="12.9" thickBot="1" x14ac:dyDescent="0.35">
      <c r="A68" s="55"/>
      <c r="B68" s="56"/>
      <c r="C68" s="56"/>
      <c r="D68" s="56"/>
      <c r="E68" s="56"/>
      <c r="F68" s="57" t="s">
        <v>55</v>
      </c>
      <c r="G68" s="192" t="e">
        <f>((G46+G66)/G57)</f>
        <v>#DIV/0!</v>
      </c>
      <c r="H68" s="174"/>
      <c r="I68" s="192" t="e">
        <f>((I46+I66)/I57)</f>
        <v>#DIV/0!</v>
      </c>
      <c r="J68" s="192" t="e">
        <f>((J46+J66)/J57)</f>
        <v>#DIV/0!</v>
      </c>
    </row>
    <row r="69" spans="1:11" x14ac:dyDescent="0.3">
      <c r="A69" s="75"/>
      <c r="B69" s="58"/>
      <c r="C69" s="58"/>
      <c r="D69" s="58"/>
      <c r="E69" s="58"/>
      <c r="F69" s="58"/>
      <c r="G69" s="58"/>
      <c r="H69" s="58"/>
      <c r="I69" s="58"/>
      <c r="J69" s="58"/>
      <c r="K69" s="74"/>
    </row>
  </sheetData>
  <sheetProtection algorithmName="SHA-512" hashValue="XlR4mO1ljuEBsNZ6GX3qlYMwohIywvUwpjQI2ujrAWbcwdZZjJ+w/tO0McBMJ6UnOV1rxkGDTAn4YNOe5POT5A==" saltValue="PsLdxjOpK0WjN6v92OlqgQ==" spinCount="100000" sheet="1" objects="1" scenarios="1"/>
  <mergeCells count="15">
    <mergeCell ref="A61:B61"/>
    <mergeCell ref="A50:B50"/>
    <mergeCell ref="A51:B51"/>
    <mergeCell ref="A52:B52"/>
    <mergeCell ref="A53:B53"/>
    <mergeCell ref="A59:J59"/>
    <mergeCell ref="A60:B60"/>
    <mergeCell ref="A54:B54"/>
    <mergeCell ref="A55:B55"/>
    <mergeCell ref="A56:B56"/>
    <mergeCell ref="A2:F2"/>
    <mergeCell ref="A16:G16"/>
    <mergeCell ref="A47:J47"/>
    <mergeCell ref="A48:B48"/>
    <mergeCell ref="A49:B49"/>
  </mergeCells>
  <conditionalFormatting sqref="I68:J68">
    <cfRule type="cellIs" dxfId="5" priority="1" stopIfTrue="1" operator="greaterThan">
      <formula>1.4999</formula>
    </cfRule>
    <cfRule type="cellIs" dxfId="4" priority="2" stopIfTrue="1" operator="between">
      <formula>1.24999</formula>
      <formula>1.4998</formula>
    </cfRule>
    <cfRule type="cellIs" dxfId="3" priority="3" stopIfTrue="1" operator="lessThan">
      <formula>1.24998</formula>
    </cfRule>
  </conditionalFormatting>
  <conditionalFormatting sqref="G68:H68">
    <cfRule type="cellIs" dxfId="2" priority="4" stopIfTrue="1" operator="greaterThan">
      <formula>1.4999</formula>
    </cfRule>
    <cfRule type="cellIs" dxfId="1" priority="5" stopIfTrue="1" operator="between">
      <formula>1.24999</formula>
      <formula>1.4998</formula>
    </cfRule>
    <cfRule type="cellIs" dxfId="0" priority="6" stopIfTrue="1" operator="lessThan">
      <formula>1.24998</formula>
    </cfRule>
  </conditionalFormatting>
  <printOptions horizontalCentered="1" verticalCentered="1"/>
  <pageMargins left="0.25" right="0.25" top="1" bottom="0.5" header="0.5" footer="0.5"/>
  <pageSetup scale="79" orientation="portrait" r:id="rId1"/>
  <headerFooter alignWithMargins="0">
    <oddHeader>&amp;C&amp;"Arial,Bold"&amp;16Cash Flow Projection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WhiteSpace="0" view="pageLayout" zoomScale="80" zoomScaleNormal="115" zoomScalePageLayoutView="80" workbookViewId="0">
      <selection activeCell="D37" sqref="D37"/>
    </sheetView>
  </sheetViews>
  <sheetFormatPr defaultColWidth="9.15234375" defaultRowHeight="12.45" x14ac:dyDescent="0.3"/>
  <cols>
    <col min="1" max="1" width="28.15234375" style="76" customWidth="1"/>
    <col min="2" max="2" width="13" style="76" customWidth="1"/>
    <col min="3" max="3" width="11" style="8" customWidth="1"/>
    <col min="4" max="5" width="11.23046875" style="8" customWidth="1"/>
    <col min="6" max="6" width="13.3828125" style="8" customWidth="1"/>
    <col min="7" max="7" width="11" style="8" customWidth="1"/>
    <col min="8" max="9" width="14.3828125" style="8" customWidth="1"/>
    <col min="10" max="11" width="14.61328125" style="8" customWidth="1"/>
    <col min="12" max="12" width="12.61328125" style="8" customWidth="1"/>
    <col min="13" max="16384" width="9.15234375" style="8"/>
  </cols>
  <sheetData>
    <row r="1" spans="1:12" s="136" customFormat="1" ht="27" customHeight="1" thickBot="1" x14ac:dyDescent="0.5">
      <c r="A1" s="210" t="str">
        <f>'Cash Flow 1'!1:1</f>
        <v>Name</v>
      </c>
      <c r="B1" s="293">
        <f>'Cash Flow 1'!B1</f>
        <v>0</v>
      </c>
      <c r="C1" s="293"/>
      <c r="D1" s="293"/>
      <c r="E1" s="294" t="str">
        <f>'Cash Flow 1'!D1</f>
        <v>Production Year</v>
      </c>
      <c r="F1" s="294"/>
      <c r="G1" s="211">
        <f>'Cash Flow 1'!E1</f>
        <v>2017</v>
      </c>
      <c r="H1" s="133"/>
      <c r="I1" s="133" t="s">
        <v>92</v>
      </c>
      <c r="J1" s="212">
        <f>'Cash Flow 1'!G1</f>
        <v>0</v>
      </c>
      <c r="K1" s="134"/>
      <c r="L1" s="135"/>
    </row>
    <row r="2" spans="1:12" s="136" customFormat="1" ht="27" customHeight="1" x14ac:dyDescent="0.45">
      <c r="A2" s="131"/>
      <c r="B2" s="132"/>
      <c r="C2" s="139"/>
      <c r="D2" s="139"/>
      <c r="E2" s="129"/>
      <c r="F2" s="129"/>
      <c r="G2" s="129"/>
      <c r="H2" s="130"/>
      <c r="I2" s="133"/>
      <c r="J2" s="134"/>
      <c r="K2" s="134"/>
      <c r="L2" s="135"/>
    </row>
    <row r="3" spans="1:12" ht="25.5" customHeight="1" thickBot="1" x14ac:dyDescent="0.55000000000000004">
      <c r="A3" s="301" t="s">
        <v>93</v>
      </c>
      <c r="B3" s="302"/>
      <c r="C3" s="297" t="s">
        <v>4</v>
      </c>
      <c r="D3" s="297"/>
      <c r="E3" s="298" t="s">
        <v>69</v>
      </c>
      <c r="F3" s="298"/>
      <c r="G3" s="299" t="str">
        <f>'Cash Flow 1'!A26</f>
        <v>Other</v>
      </c>
      <c r="H3" s="299"/>
      <c r="I3" s="300" t="str">
        <f>'Cash Flow 1'!A30</f>
        <v>Other</v>
      </c>
      <c r="J3" s="300"/>
      <c r="K3" s="144"/>
      <c r="L3" s="145"/>
    </row>
    <row r="4" spans="1:12" ht="24" customHeight="1" thickTop="1" x14ac:dyDescent="0.5">
      <c r="A4" s="305" t="s">
        <v>77</v>
      </c>
      <c r="B4" s="306"/>
      <c r="C4" s="213">
        <f>'Cash Flow 1'!C5</f>
        <v>0</v>
      </c>
      <c r="D4" s="94"/>
      <c r="E4" s="214">
        <f>'Cash Flow 1'!C6</f>
        <v>0</v>
      </c>
      <c r="F4" s="79"/>
      <c r="G4" s="213">
        <f>'Cash Flow 1'!C7</f>
        <v>0</v>
      </c>
      <c r="H4" s="94"/>
      <c r="I4" s="214">
        <f>'Cash Flow 1'!C8</f>
        <v>0</v>
      </c>
      <c r="J4" s="79"/>
      <c r="K4" s="140"/>
      <c r="L4" s="215">
        <f>SUM(C4+E4+G4+I4)</f>
        <v>0</v>
      </c>
    </row>
    <row r="5" spans="1:12" ht="24" customHeight="1" x14ac:dyDescent="0.5">
      <c r="A5" s="305" t="s">
        <v>78</v>
      </c>
      <c r="B5" s="306"/>
      <c r="C5" s="213">
        <f>'Cash Flow 1'!D5</f>
        <v>0</v>
      </c>
      <c r="D5" s="94"/>
      <c r="E5" s="214">
        <f>'Cash Flow 1'!D6</f>
        <v>0</v>
      </c>
      <c r="F5" s="79"/>
      <c r="G5" s="213">
        <f>'Cash Flow 1'!D7</f>
        <v>0</v>
      </c>
      <c r="H5" s="94"/>
      <c r="I5" s="214">
        <f>'Cash Flow 1'!D8</f>
        <v>0</v>
      </c>
      <c r="J5" s="86"/>
      <c r="K5" s="104"/>
      <c r="L5" s="103"/>
    </row>
    <row r="6" spans="1:12" ht="24" customHeight="1" x14ac:dyDescent="0.5">
      <c r="A6" s="305" t="s">
        <v>79</v>
      </c>
      <c r="B6" s="306"/>
      <c r="C6" s="216">
        <f>C4*C5</f>
        <v>0</v>
      </c>
      <c r="D6" s="95"/>
      <c r="E6" s="217">
        <f>E4*E5</f>
        <v>0</v>
      </c>
      <c r="F6" s="80"/>
      <c r="G6" s="216">
        <f>G4*G5</f>
        <v>0</v>
      </c>
      <c r="H6" s="95"/>
      <c r="I6" s="217">
        <f>I4*I5</f>
        <v>0</v>
      </c>
      <c r="J6" s="86"/>
      <c r="K6" s="104"/>
      <c r="L6" s="103"/>
    </row>
    <row r="7" spans="1:12" ht="24" customHeight="1" x14ac:dyDescent="0.5">
      <c r="A7" s="305" t="s">
        <v>80</v>
      </c>
      <c r="B7" s="306"/>
      <c r="C7" s="221">
        <f>'Cash Flow 1'!F5</f>
        <v>3.6</v>
      </c>
      <c r="D7" s="96"/>
      <c r="E7" s="222">
        <f>'Cash Flow 1'!F6</f>
        <v>9.3000000000000007</v>
      </c>
      <c r="F7" s="81"/>
      <c r="G7" s="221">
        <f>'Cash Flow 1'!F7</f>
        <v>0</v>
      </c>
      <c r="H7" s="96"/>
      <c r="I7" s="222">
        <f>'Cash Flow 1'!F8</f>
        <v>0</v>
      </c>
      <c r="J7" s="86"/>
      <c r="K7" s="104"/>
      <c r="L7" s="103"/>
    </row>
    <row r="8" spans="1:12" ht="24" customHeight="1" x14ac:dyDescent="0.5">
      <c r="A8" s="305" t="s">
        <v>81</v>
      </c>
      <c r="B8" s="306"/>
      <c r="C8" s="218">
        <f>C6*C7</f>
        <v>0</v>
      </c>
      <c r="D8" s="97"/>
      <c r="E8" s="219">
        <f>E6*E7</f>
        <v>0</v>
      </c>
      <c r="F8" s="82"/>
      <c r="G8" s="218">
        <f>G6*G7</f>
        <v>0</v>
      </c>
      <c r="H8" s="97"/>
      <c r="I8" s="219">
        <f>I6*I7</f>
        <v>0</v>
      </c>
      <c r="J8" s="81"/>
      <c r="K8" s="140"/>
      <c r="L8" s="103"/>
    </row>
    <row r="9" spans="1:12" ht="24" customHeight="1" thickBot="1" x14ac:dyDescent="0.55000000000000004">
      <c r="A9" s="303"/>
      <c r="B9" s="304"/>
      <c r="C9" s="98"/>
      <c r="D9" s="98"/>
      <c r="E9" s="88"/>
      <c r="F9" s="88"/>
      <c r="G9" s="102"/>
      <c r="H9" s="98"/>
      <c r="I9" s="88"/>
      <c r="J9" s="193"/>
      <c r="K9" s="138"/>
      <c r="L9" s="220">
        <f>SUM(C8+E8+G8+I8)</f>
        <v>0</v>
      </c>
    </row>
    <row r="10" spans="1:12" ht="24" customHeight="1" thickTop="1" x14ac:dyDescent="0.5">
      <c r="A10" s="259" t="s">
        <v>88</v>
      </c>
      <c r="B10" s="260"/>
      <c r="C10" s="258" t="s">
        <v>4</v>
      </c>
      <c r="D10" s="258"/>
      <c r="E10" s="257" t="s">
        <v>69</v>
      </c>
      <c r="F10" s="257"/>
      <c r="G10" s="292" t="str">
        <f>'Cash Flow 1'!A26</f>
        <v>Other</v>
      </c>
      <c r="H10" s="292"/>
      <c r="I10" s="279" t="str">
        <f>'Cash Flow 1'!A30</f>
        <v>Other</v>
      </c>
      <c r="J10" s="279"/>
      <c r="K10" s="104"/>
      <c r="L10" s="194"/>
    </row>
    <row r="11" spans="1:12" ht="24" customHeight="1" x14ac:dyDescent="0.5">
      <c r="A11" s="114"/>
      <c r="B11" s="115"/>
      <c r="C11" s="146" t="s">
        <v>75</v>
      </c>
      <c r="D11" s="146" t="s">
        <v>74</v>
      </c>
      <c r="E11" s="137" t="s">
        <v>75</v>
      </c>
      <c r="F11" s="137" t="s">
        <v>74</v>
      </c>
      <c r="G11" s="146" t="s">
        <v>75</v>
      </c>
      <c r="H11" s="146" t="s">
        <v>74</v>
      </c>
      <c r="I11" s="137" t="s">
        <v>75</v>
      </c>
      <c r="J11" s="195" t="s">
        <v>74</v>
      </c>
      <c r="K11" s="104"/>
      <c r="L11" s="194"/>
    </row>
    <row r="12" spans="1:12" ht="24" customHeight="1" x14ac:dyDescent="0.3">
      <c r="A12" s="147"/>
      <c r="B12" s="74"/>
      <c r="C12" s="221" t="e">
        <f>D12*C4</f>
        <v>#DIV/0!</v>
      </c>
      <c r="D12" s="221" t="e">
        <f>('Cash Flow 1'!G12+'Cash Flow 1'!G14)/'Break-Even Analysys'!L4</f>
        <v>#DIV/0!</v>
      </c>
      <c r="E12" s="222" t="e">
        <f>F12*E4</f>
        <v>#DIV/0!</v>
      </c>
      <c r="F12" s="222" t="e">
        <f>('Cash Flow 1'!G12+'Cash Flow 1'!G14)/'Break-Even Analysys'!L4</f>
        <v>#DIV/0!</v>
      </c>
      <c r="G12" s="223" t="e">
        <f>H12*G4</f>
        <v>#DIV/0!</v>
      </c>
      <c r="H12" s="223" t="e">
        <f>('Cash Flow 1'!G12+'Cash Flow 1'!G14)/'Break-Even Analysys'!L4</f>
        <v>#DIV/0!</v>
      </c>
      <c r="I12" s="222" t="e">
        <f>J12*I4</f>
        <v>#DIV/0!</v>
      </c>
      <c r="J12" s="222" t="e">
        <f>('Cash Flow 1'!G12+'Cash Flow 1'!G14)/'Break-Even Analysys'!L4</f>
        <v>#DIV/0!</v>
      </c>
      <c r="K12" s="104"/>
      <c r="L12" s="224" t="e">
        <f>SUM(C12+E12+G12+I12)</f>
        <v>#DIV/0!</v>
      </c>
    </row>
    <row r="13" spans="1:12" ht="24" customHeight="1" thickBot="1" x14ac:dyDescent="0.55000000000000004">
      <c r="A13" s="240"/>
      <c r="B13" s="241"/>
      <c r="C13" s="141"/>
      <c r="D13" s="98"/>
      <c r="E13" s="142"/>
      <c r="F13" s="88"/>
      <c r="G13" s="143"/>
      <c r="H13" s="98"/>
      <c r="I13" s="142"/>
      <c r="J13" s="193"/>
      <c r="K13" s="143"/>
      <c r="L13" s="148"/>
    </row>
    <row r="14" spans="1:12" ht="24" customHeight="1" thickTop="1" x14ac:dyDescent="0.5">
      <c r="A14" s="259" t="s">
        <v>89</v>
      </c>
      <c r="B14" s="260"/>
      <c r="C14" s="258" t="s">
        <v>4</v>
      </c>
      <c r="D14" s="258"/>
      <c r="E14" s="257" t="s">
        <v>69</v>
      </c>
      <c r="F14" s="257"/>
      <c r="G14" s="292" t="str">
        <f>'Cash Flow 1'!A26</f>
        <v>Other</v>
      </c>
      <c r="H14" s="292"/>
      <c r="I14" s="279" t="str">
        <f>'Cash Flow 1'!A30</f>
        <v>Other</v>
      </c>
      <c r="J14" s="279"/>
      <c r="K14" s="104"/>
      <c r="L14" s="194"/>
    </row>
    <row r="15" spans="1:12" ht="24" customHeight="1" x14ac:dyDescent="0.5">
      <c r="A15" s="114"/>
      <c r="B15" s="115"/>
      <c r="C15" s="146" t="s">
        <v>75</v>
      </c>
      <c r="D15" s="146" t="s">
        <v>74</v>
      </c>
      <c r="E15" s="137" t="s">
        <v>75</v>
      </c>
      <c r="F15" s="137" t="s">
        <v>74</v>
      </c>
      <c r="G15" s="146" t="s">
        <v>75</v>
      </c>
      <c r="H15" s="146" t="s">
        <v>74</v>
      </c>
      <c r="I15" s="137" t="s">
        <v>75</v>
      </c>
      <c r="J15" s="195" t="s">
        <v>74</v>
      </c>
      <c r="K15" s="104"/>
      <c r="L15" s="194"/>
    </row>
    <row r="16" spans="1:12" ht="24" customHeight="1" x14ac:dyDescent="0.5">
      <c r="A16" s="114"/>
      <c r="B16" s="115"/>
      <c r="C16" s="221" t="e">
        <f>IF('Cash Flow 1'!G66&gt;=0,(('Cash Flow 1'!G66/'Break-Even Analysys'!L4)*'Break-Even Analysys'!C4),0)</f>
        <v>#DIV/0!</v>
      </c>
      <c r="D16" s="221" t="e">
        <f>C16/C4</f>
        <v>#DIV/0!</v>
      </c>
      <c r="E16" s="222" t="e">
        <f>IF('Cash Flow 1'!G66&gt;=0,(('Cash Flow 1'!G66/'Break-Even Analysys'!L4)*'Break-Even Analysys'!E4),0)</f>
        <v>#DIV/0!</v>
      </c>
      <c r="F16" s="222" t="e">
        <f>E16/E4</f>
        <v>#DIV/0!</v>
      </c>
      <c r="G16" s="223" t="e">
        <f>IF('Cash Flow 1'!G66&gt;=0,(('Cash Flow 1'!G66/'Break-Even Analysys'!L4)*'Break-Even Analysys'!G4),0)</f>
        <v>#DIV/0!</v>
      </c>
      <c r="H16" s="244" t="e">
        <f>G16/G4</f>
        <v>#DIV/0!</v>
      </c>
      <c r="I16" s="222" t="e">
        <f>IF('Cash Flow 1'!G66&gt;=0,(('Cash Flow 1'!G66/'Break-Even Analysys'!L4)*'Break-Even Analysys'!I4),0)</f>
        <v>#DIV/0!</v>
      </c>
      <c r="J16" s="245" t="e">
        <f>I16/I4</f>
        <v>#DIV/0!</v>
      </c>
      <c r="K16" s="140"/>
      <c r="L16" s="224" t="e">
        <f>SUM(C16:J16)</f>
        <v>#DIV/0!</v>
      </c>
    </row>
    <row r="17" spans="1:12" ht="24" customHeight="1" thickBot="1" x14ac:dyDescent="0.55000000000000004">
      <c r="A17" s="114"/>
      <c r="B17" s="115"/>
      <c r="C17" s="96"/>
      <c r="D17" s="96"/>
      <c r="E17" s="81"/>
      <c r="F17" s="81"/>
      <c r="G17" s="101"/>
      <c r="H17" s="96"/>
      <c r="I17" s="81"/>
      <c r="J17" s="196"/>
      <c r="K17" s="104"/>
      <c r="L17" s="194"/>
    </row>
    <row r="18" spans="1:12" ht="24" customHeight="1" thickTop="1" x14ac:dyDescent="0.4">
      <c r="A18" s="261" t="s">
        <v>90</v>
      </c>
      <c r="B18" s="262"/>
      <c r="C18" s="263" t="s">
        <v>4</v>
      </c>
      <c r="D18" s="263"/>
      <c r="E18" s="264" t="s">
        <v>69</v>
      </c>
      <c r="F18" s="264"/>
      <c r="G18" s="272" t="str">
        <f>'Cash Flow 1'!A26</f>
        <v>Other</v>
      </c>
      <c r="H18" s="272"/>
      <c r="I18" s="271" t="str">
        <f>'Cash Flow 1'!A30</f>
        <v>Other</v>
      </c>
      <c r="J18" s="271"/>
      <c r="K18" s="105"/>
      <c r="L18" s="106"/>
    </row>
    <row r="19" spans="1:12" ht="24" customHeight="1" x14ac:dyDescent="0.35">
      <c r="A19" s="242"/>
      <c r="B19" s="243"/>
      <c r="C19" s="116" t="s">
        <v>75</v>
      </c>
      <c r="D19" s="116" t="s">
        <v>74</v>
      </c>
      <c r="E19" s="117" t="s">
        <v>75</v>
      </c>
      <c r="F19" s="197" t="s">
        <v>74</v>
      </c>
      <c r="G19" s="198" t="s">
        <v>75</v>
      </c>
      <c r="H19" s="199" t="s">
        <v>74</v>
      </c>
      <c r="I19" s="200" t="s">
        <v>75</v>
      </c>
      <c r="J19" s="117" t="s">
        <v>74</v>
      </c>
      <c r="K19" s="107"/>
      <c r="L19" s="108"/>
    </row>
    <row r="20" spans="1:12" ht="24" customHeight="1" x14ac:dyDescent="0.4">
      <c r="A20" s="273" t="s">
        <v>76</v>
      </c>
      <c r="B20" s="274"/>
      <c r="C20" s="225">
        <f>SUM('Cash Flow 1'!G19+'Cash Flow 1'!G20+'Cash Flow 1'!G21)</f>
        <v>0</v>
      </c>
      <c r="D20" s="221" t="e">
        <f>C20/C4</f>
        <v>#DIV/0!</v>
      </c>
      <c r="E20" s="226">
        <f>SUM('Cash Flow 1'!G23:G25)</f>
        <v>0</v>
      </c>
      <c r="F20" s="222" t="e">
        <f>E20/E4</f>
        <v>#DIV/0!</v>
      </c>
      <c r="G20" s="225">
        <f>SUM('Cash Flow 1'!G27:G29)</f>
        <v>0</v>
      </c>
      <c r="H20" s="221" t="e">
        <f>G20/G4</f>
        <v>#DIV/0!</v>
      </c>
      <c r="I20" s="226">
        <f>SUM('Cash Flow 1'!G31:G33)</f>
        <v>0</v>
      </c>
      <c r="J20" s="222" t="e">
        <f>I20/I4</f>
        <v>#DIV/0!</v>
      </c>
      <c r="K20" s="221">
        <f>SUM(C20+E20+G20+I20)</f>
        <v>0</v>
      </c>
      <c r="L20" s="109"/>
    </row>
    <row r="21" spans="1:12" ht="24" customHeight="1" x14ac:dyDescent="0.4">
      <c r="A21" s="273" t="s">
        <v>83</v>
      </c>
      <c r="B21" s="274"/>
      <c r="C21" s="227" t="e">
        <f>(SUM('Cash Flow 1'!G34:G43)/L4)*C4</f>
        <v>#DIV/0!</v>
      </c>
      <c r="D21" s="221" t="e">
        <f>(SUM('Cash Flow 1'!G34:G43)/L4)</f>
        <v>#DIV/0!</v>
      </c>
      <c r="E21" s="228" t="e">
        <f>(SUM('Cash Flow 1'!G34:G43)/L4)*E4</f>
        <v>#DIV/0!</v>
      </c>
      <c r="F21" s="222" t="e">
        <f>(SUM('Cash Flow 1'!G34:G43)/L4)</f>
        <v>#DIV/0!</v>
      </c>
      <c r="G21" s="227" t="e">
        <f>(SUM('Cash Flow 1'!G34:G43)/L4)*G4</f>
        <v>#DIV/0!</v>
      </c>
      <c r="H21" s="221" t="e">
        <f>(SUM('Cash Flow 1'!G34:G43)/L4)</f>
        <v>#DIV/0!</v>
      </c>
      <c r="I21" s="228" t="e">
        <f>(SUM('Cash Flow 1'!G34:G43)/L4)*I4</f>
        <v>#DIV/0!</v>
      </c>
      <c r="J21" s="222" t="e">
        <f>(SUM('Cash Flow 1'!G34:G43)/L4)</f>
        <v>#DIV/0!</v>
      </c>
      <c r="K21" s="221" t="e">
        <f>SUM(C21+E21+G21+I21)</f>
        <v>#DIV/0!</v>
      </c>
      <c r="L21" s="109"/>
    </row>
    <row r="22" spans="1:12" ht="24" customHeight="1" thickBot="1" x14ac:dyDescent="0.4">
      <c r="A22" s="90"/>
      <c r="B22" s="89"/>
      <c r="C22" s="119"/>
      <c r="D22" s="98"/>
      <c r="E22" s="120"/>
      <c r="F22" s="88"/>
      <c r="G22" s="119"/>
      <c r="H22" s="98"/>
      <c r="I22" s="120"/>
      <c r="J22" s="88"/>
      <c r="K22" s="118"/>
      <c r="L22" s="229" t="e">
        <f>SUM(K20+K21)</f>
        <v>#DIV/0!</v>
      </c>
    </row>
    <row r="23" spans="1:12" ht="24" customHeight="1" thickTop="1" x14ac:dyDescent="0.4">
      <c r="A23" s="261" t="s">
        <v>91</v>
      </c>
      <c r="B23" s="262"/>
      <c r="C23" s="263" t="s">
        <v>4</v>
      </c>
      <c r="D23" s="263"/>
      <c r="E23" s="264" t="s">
        <v>69</v>
      </c>
      <c r="F23" s="264"/>
      <c r="G23" s="272" t="str">
        <f>'Cash Flow 1'!A26</f>
        <v>Other</v>
      </c>
      <c r="H23" s="272"/>
      <c r="I23" s="271" t="str">
        <f>'Cash Flow 1'!A30</f>
        <v>Other</v>
      </c>
      <c r="J23" s="271"/>
      <c r="K23" s="110"/>
      <c r="L23" s="111"/>
    </row>
    <row r="24" spans="1:12" ht="24" customHeight="1" x14ac:dyDescent="0.35">
      <c r="A24" s="295"/>
      <c r="B24" s="296"/>
      <c r="C24" s="116" t="s">
        <v>75</v>
      </c>
      <c r="D24" s="116" t="s">
        <v>74</v>
      </c>
      <c r="E24" s="117" t="s">
        <v>75</v>
      </c>
      <c r="F24" s="197" t="s">
        <v>74</v>
      </c>
      <c r="G24" s="198" t="s">
        <v>75</v>
      </c>
      <c r="H24" s="199" t="s">
        <v>74</v>
      </c>
      <c r="I24" s="200" t="s">
        <v>75</v>
      </c>
      <c r="J24" s="117" t="s">
        <v>74</v>
      </c>
      <c r="K24" s="112"/>
      <c r="L24" s="113"/>
    </row>
    <row r="25" spans="1:12" ht="24" customHeight="1" x14ac:dyDescent="0.35">
      <c r="A25" s="87"/>
      <c r="B25" s="84"/>
      <c r="C25" s="230">
        <f>IF('Cash Flow 1'!G66&lt;0,(('Cash Flow 1'!G66/'Break-Even Analysys'!L4)*'Break-Even Analysys'!C4),0)*-1</f>
        <v>0</v>
      </c>
      <c r="D25" s="221" t="e">
        <f>C25/C4</f>
        <v>#DIV/0!</v>
      </c>
      <c r="E25" s="226">
        <f>IF('Cash Flow 1'!G66&lt;0,(('Cash Flow 1'!G66/'Break-Even Analysys'!L4)*'Break-Even Analysys'!E4),0)*-1</f>
        <v>0</v>
      </c>
      <c r="F25" s="222" t="e">
        <f>E25/E4</f>
        <v>#DIV/0!</v>
      </c>
      <c r="G25" s="225">
        <f>IF('Cash Flow 1'!G66&lt;0,(('Cash Flow 1'!G66/'Break-Even Analysys'!L4)*'Break-Even Analysys'!G4),0)*-1</f>
        <v>0</v>
      </c>
      <c r="H25" s="221" t="e">
        <f>G25/G4</f>
        <v>#DIV/0!</v>
      </c>
      <c r="I25" s="226">
        <f>IF('Cash Flow 1'!G66&lt;0,(('Cash Flow 1'!G66/'Break-Even Analysys'!L4)*'Break-Even Analysys'!I4),0)*-1</f>
        <v>0</v>
      </c>
      <c r="J25" s="222" t="e">
        <f>I25/I4</f>
        <v>#DIV/0!</v>
      </c>
      <c r="K25" s="96"/>
      <c r="L25" s="224">
        <f>SUM(C25+E25+G25+I25)</f>
        <v>0</v>
      </c>
    </row>
    <row r="26" spans="1:12" ht="24" customHeight="1" thickBot="1" x14ac:dyDescent="0.4">
      <c r="A26" s="91"/>
      <c r="B26" s="92"/>
      <c r="C26" s="119"/>
      <c r="D26" s="98"/>
      <c r="E26" s="120"/>
      <c r="F26" s="88"/>
      <c r="G26" s="119"/>
      <c r="H26" s="98"/>
      <c r="I26" s="120"/>
      <c r="J26" s="88"/>
      <c r="K26" s="98"/>
      <c r="L26" s="149"/>
    </row>
    <row r="27" spans="1:12" ht="24" customHeight="1" thickTop="1" x14ac:dyDescent="0.4">
      <c r="A27" s="261" t="s">
        <v>37</v>
      </c>
      <c r="B27" s="262"/>
      <c r="C27" s="263" t="s">
        <v>4</v>
      </c>
      <c r="D27" s="263"/>
      <c r="E27" s="264" t="s">
        <v>69</v>
      </c>
      <c r="F27" s="264"/>
      <c r="G27" s="272" t="str">
        <f>'Cash Flow 1'!A26</f>
        <v>Other</v>
      </c>
      <c r="H27" s="272"/>
      <c r="I27" s="271" t="str">
        <f>'Cash Flow 1'!A30</f>
        <v>Other</v>
      </c>
      <c r="J27" s="271"/>
      <c r="K27" s="105"/>
      <c r="L27" s="106"/>
    </row>
    <row r="28" spans="1:12" ht="24" customHeight="1" x14ac:dyDescent="0.35">
      <c r="A28" s="295"/>
      <c r="B28" s="296"/>
      <c r="C28" s="116" t="s">
        <v>75</v>
      </c>
      <c r="D28" s="116" t="s">
        <v>74</v>
      </c>
      <c r="E28" s="117" t="s">
        <v>75</v>
      </c>
      <c r="F28" s="197" t="s">
        <v>74</v>
      </c>
      <c r="G28" s="198" t="s">
        <v>75</v>
      </c>
      <c r="H28" s="199" t="s">
        <v>74</v>
      </c>
      <c r="I28" s="200" t="s">
        <v>75</v>
      </c>
      <c r="J28" s="117" t="s">
        <v>74</v>
      </c>
      <c r="K28" s="107"/>
      <c r="L28" s="108"/>
    </row>
    <row r="29" spans="1:12" ht="24" customHeight="1" x14ac:dyDescent="0.35">
      <c r="A29" s="87"/>
      <c r="B29" s="85"/>
      <c r="C29" s="230" t="e">
        <f>(SUM('Cash Flow 1'!G49:G56)/L4)*C4</f>
        <v>#DIV/0!</v>
      </c>
      <c r="D29" s="231" t="e">
        <f>(SUM('Cash Flow 1'!G49:G56)/L4)</f>
        <v>#DIV/0!</v>
      </c>
      <c r="E29" s="232" t="e">
        <f>(SUM('Cash Flow 1'!G49:G56)/L4)*E4</f>
        <v>#DIV/0!</v>
      </c>
      <c r="F29" s="233" t="e">
        <f>(SUM('Cash Flow 1'!G49:G56)/L4)</f>
        <v>#DIV/0!</v>
      </c>
      <c r="G29" s="234" t="e">
        <f>(SUM('Cash Flow 1'!G49:G56)/L4)*G4</f>
        <v>#DIV/0!</v>
      </c>
      <c r="H29" s="221" t="e">
        <f>(SUM('Cash Flow 1'!G49:G56)/L4)</f>
        <v>#DIV/0!</v>
      </c>
      <c r="I29" s="226" t="e">
        <f>(SUM('Cash Flow 1'!G49:G56)/L4)*I4</f>
        <v>#DIV/0!</v>
      </c>
      <c r="J29" s="222" t="e">
        <f>(SUM('Cash Flow 1'!G49:G56)/L4)</f>
        <v>#DIV/0!</v>
      </c>
      <c r="K29" s="140"/>
      <c r="L29" s="224" t="e">
        <f>SUM(C29+E29+G29+I29)</f>
        <v>#DIV/0!</v>
      </c>
    </row>
    <row r="30" spans="1:12" ht="24" customHeight="1" thickBot="1" x14ac:dyDescent="0.4">
      <c r="A30" s="150"/>
      <c r="B30" s="151"/>
      <c r="C30" s="152"/>
      <c r="D30" s="153"/>
      <c r="E30" s="154"/>
      <c r="F30" s="155"/>
      <c r="G30" s="156"/>
      <c r="H30" s="153"/>
      <c r="I30" s="154"/>
      <c r="J30" s="155"/>
      <c r="K30" s="153"/>
      <c r="L30" s="201"/>
    </row>
    <row r="31" spans="1:12" ht="24" customHeight="1" x14ac:dyDescent="0.35">
      <c r="A31" s="87"/>
      <c r="B31" s="85"/>
      <c r="C31" s="81"/>
      <c r="D31" s="81"/>
      <c r="E31" s="81"/>
      <c r="F31" s="81"/>
      <c r="G31" s="83"/>
      <c r="H31" s="81"/>
      <c r="I31" s="81"/>
      <c r="J31" s="81"/>
      <c r="K31" s="81"/>
      <c r="L31" s="202"/>
    </row>
    <row r="32" spans="1:12" ht="24" customHeight="1" x14ac:dyDescent="0.35">
      <c r="A32" s="87"/>
      <c r="B32" s="85"/>
      <c r="C32" s="81"/>
      <c r="D32" s="81"/>
      <c r="E32" s="81"/>
      <c r="F32" s="81"/>
      <c r="G32" s="83"/>
      <c r="H32" s="81"/>
      <c r="I32" s="81"/>
      <c r="J32" s="81"/>
      <c r="K32" s="81"/>
      <c r="L32" s="202"/>
    </row>
    <row r="33" spans="1:12" ht="24" customHeight="1" thickBot="1" x14ac:dyDescent="0.6">
      <c r="A33" s="87"/>
      <c r="B33" s="85"/>
      <c r="C33" s="81"/>
      <c r="D33" s="291" t="s">
        <v>87</v>
      </c>
      <c r="E33" s="291"/>
      <c r="F33" s="291"/>
      <c r="G33" s="291"/>
      <c r="H33" s="291"/>
      <c r="I33" s="81"/>
      <c r="J33" s="81"/>
      <c r="K33" s="81"/>
      <c r="L33" s="202"/>
    </row>
    <row r="34" spans="1:12" ht="24" customHeight="1" x14ac:dyDescent="0.4">
      <c r="A34" s="283"/>
      <c r="B34" s="284"/>
      <c r="C34" s="287" t="s">
        <v>4</v>
      </c>
      <c r="D34" s="287"/>
      <c r="E34" s="288" t="s">
        <v>69</v>
      </c>
      <c r="F34" s="288"/>
      <c r="G34" s="289" t="str">
        <f>'Cash Flow 1'!A26</f>
        <v>Other</v>
      </c>
      <c r="H34" s="289"/>
      <c r="I34" s="290" t="str">
        <f>'Cash Flow 1'!A30</f>
        <v>Other</v>
      </c>
      <c r="J34" s="290"/>
      <c r="K34" s="127"/>
      <c r="L34" s="128"/>
    </row>
    <row r="35" spans="1:12" ht="24" customHeight="1" x14ac:dyDescent="0.35">
      <c r="A35" s="285"/>
      <c r="B35" s="286"/>
      <c r="C35" s="99"/>
      <c r="D35" s="99" t="s">
        <v>74</v>
      </c>
      <c r="E35" s="93"/>
      <c r="F35" s="203" t="s">
        <v>74</v>
      </c>
      <c r="G35" s="204"/>
      <c r="H35" s="205" t="s">
        <v>74</v>
      </c>
      <c r="I35" s="206"/>
      <c r="J35" s="93" t="s">
        <v>74</v>
      </c>
      <c r="K35" s="107"/>
      <c r="L35" s="108"/>
    </row>
    <row r="36" spans="1:12" ht="24" customHeight="1" x14ac:dyDescent="0.4">
      <c r="A36" s="273" t="s">
        <v>82</v>
      </c>
      <c r="B36" s="274"/>
      <c r="C36" s="121"/>
      <c r="D36" s="235" t="e">
        <f>D29+D25+D21+D20-D16-D12</f>
        <v>#DIV/0!</v>
      </c>
      <c r="E36" s="123"/>
      <c r="F36" s="237" t="e">
        <f>F29+F25+F21+F20-F16-F12</f>
        <v>#DIV/0!</v>
      </c>
      <c r="G36" s="125"/>
      <c r="H36" s="235" t="e">
        <f>H29+H25+H21+H20-H16-H12</f>
        <v>#DIV/0!</v>
      </c>
      <c r="I36" s="123"/>
      <c r="J36" s="237" t="e">
        <f>J29+J25+J21+J20-J16-J12</f>
        <v>#DIV/0!</v>
      </c>
      <c r="K36" s="100"/>
      <c r="L36" s="207"/>
    </row>
    <row r="37" spans="1:12" ht="24" customHeight="1" x14ac:dyDescent="0.4">
      <c r="A37" s="275" t="s">
        <v>84</v>
      </c>
      <c r="B37" s="276"/>
      <c r="C37" s="121"/>
      <c r="D37" s="235" t="e">
        <f>D36/C5</f>
        <v>#DIV/0!</v>
      </c>
      <c r="E37" s="123"/>
      <c r="F37" s="238" t="e">
        <f>F36/E5</f>
        <v>#DIV/0!</v>
      </c>
      <c r="G37" s="125"/>
      <c r="H37" s="235" t="e">
        <f>H36/G5</f>
        <v>#DIV/0!</v>
      </c>
      <c r="I37" s="123"/>
      <c r="J37" s="237" t="e">
        <f>J36/I5</f>
        <v>#DIV/0!</v>
      </c>
      <c r="K37" s="100"/>
      <c r="L37" s="207"/>
    </row>
    <row r="38" spans="1:12" ht="24" customHeight="1" thickBot="1" x14ac:dyDescent="0.45">
      <c r="A38" s="277" t="s">
        <v>85</v>
      </c>
      <c r="B38" s="278"/>
      <c r="C38" s="122"/>
      <c r="D38" s="236" t="e">
        <f>D36/C7</f>
        <v>#DIV/0!</v>
      </c>
      <c r="E38" s="124"/>
      <c r="F38" s="239" t="e">
        <f>F36/E7</f>
        <v>#DIV/0!</v>
      </c>
      <c r="G38" s="126"/>
      <c r="H38" s="236" t="e">
        <f>H36/G7</f>
        <v>#DIV/0!</v>
      </c>
      <c r="I38" s="124"/>
      <c r="J38" s="239" t="e">
        <f>J36/I7</f>
        <v>#DIV/0!</v>
      </c>
      <c r="K38" s="208"/>
      <c r="L38" s="209"/>
    </row>
    <row r="39" spans="1:12" ht="27" customHeight="1" x14ac:dyDescent="0.5">
      <c r="A39" s="280" t="s">
        <v>86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2"/>
    </row>
    <row r="40" spans="1:12" ht="27" customHeight="1" x14ac:dyDescent="0.3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7"/>
    </row>
    <row r="41" spans="1:12" ht="27" customHeight="1" x14ac:dyDescent="0.3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7"/>
    </row>
    <row r="42" spans="1:12" ht="27" customHeight="1" x14ac:dyDescent="0.3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7"/>
    </row>
    <row r="43" spans="1:12" ht="27" customHeight="1" x14ac:dyDescent="0.3">
      <c r="A43" s="265"/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7"/>
    </row>
    <row r="44" spans="1:12" ht="27" customHeight="1" x14ac:dyDescent="0.3">
      <c r="A44" s="265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7"/>
    </row>
    <row r="45" spans="1:12" ht="27" customHeight="1" x14ac:dyDescent="0.3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7"/>
    </row>
    <row r="46" spans="1:12" ht="27" customHeight="1" thickBot="1" x14ac:dyDescent="0.35">
      <c r="A46" s="268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70"/>
    </row>
  </sheetData>
  <sheetProtection algorithmName="SHA-512" hashValue="anU8aEMrWmnttKeCRgqQVe2OZ8NOiqLmSFu+BZS4R0JUnwnIf9Q6fqhqVNX8plQoFFimnrWHdP7gUcIs+mNHlw==" saltValue="CAAZsnN9uKHJ0/fnGkhZ5Q==" spinCount="100000" sheet="1" objects="1" scenarios="1"/>
  <mergeCells count="57">
    <mergeCell ref="A3:B3"/>
    <mergeCell ref="A9:B9"/>
    <mergeCell ref="A4:B4"/>
    <mergeCell ref="A5:B5"/>
    <mergeCell ref="A6:B6"/>
    <mergeCell ref="A7:B7"/>
    <mergeCell ref="A8:B8"/>
    <mergeCell ref="B1:D1"/>
    <mergeCell ref="E1:F1"/>
    <mergeCell ref="A27:B28"/>
    <mergeCell ref="I27:J27"/>
    <mergeCell ref="E27:F27"/>
    <mergeCell ref="G27:H27"/>
    <mergeCell ref="A23:B24"/>
    <mergeCell ref="C3:D3"/>
    <mergeCell ref="C23:D23"/>
    <mergeCell ref="E23:F23"/>
    <mergeCell ref="G23:H23"/>
    <mergeCell ref="I23:J23"/>
    <mergeCell ref="E3:F3"/>
    <mergeCell ref="G3:H3"/>
    <mergeCell ref="I3:J3"/>
    <mergeCell ref="C27:D27"/>
    <mergeCell ref="I10:J10"/>
    <mergeCell ref="I14:J14"/>
    <mergeCell ref="C14:D14"/>
    <mergeCell ref="E14:F14"/>
    <mergeCell ref="A43:L43"/>
    <mergeCell ref="A39:L39"/>
    <mergeCell ref="A40:L40"/>
    <mergeCell ref="A41:L41"/>
    <mergeCell ref="A34:B35"/>
    <mergeCell ref="C34:D34"/>
    <mergeCell ref="E34:F34"/>
    <mergeCell ref="G34:H34"/>
    <mergeCell ref="I34:J34"/>
    <mergeCell ref="D33:H33"/>
    <mergeCell ref="G10:H10"/>
    <mergeCell ref="G14:H14"/>
    <mergeCell ref="A44:L44"/>
    <mergeCell ref="A45:L45"/>
    <mergeCell ref="A46:L46"/>
    <mergeCell ref="A42:L42"/>
    <mergeCell ref="I18:J18"/>
    <mergeCell ref="G18:H18"/>
    <mergeCell ref="A20:B20"/>
    <mergeCell ref="A21:B21"/>
    <mergeCell ref="A36:B36"/>
    <mergeCell ref="A37:B37"/>
    <mergeCell ref="A38:B38"/>
    <mergeCell ref="E10:F10"/>
    <mergeCell ref="C10:D10"/>
    <mergeCell ref="A10:B10"/>
    <mergeCell ref="A14:B14"/>
    <mergeCell ref="A18:B18"/>
    <mergeCell ref="C18:D18"/>
    <mergeCell ref="E18:F18"/>
  </mergeCells>
  <phoneticPr fontId="1" type="noConversion"/>
  <printOptions horizontalCentered="1" verticalCentered="1"/>
  <pageMargins left="0.25" right="0.25" top="0.5" bottom="0.75" header="0.3" footer="0.3"/>
  <pageSetup scale="61" fitToHeight="0" orientation="portrait" r:id="rId1"/>
  <headerFooter alignWithMargins="0">
    <oddHeader>&amp;C&amp;"Arial,Bold"&amp;18Crop Break-Even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Flow 1</vt:lpstr>
      <vt:lpstr>Break-Even Analysys</vt:lpstr>
      <vt:lpstr>'Cash Flow 1'!Print_Area</vt:lpstr>
    </vt:vector>
  </TitlesOfParts>
  <Company>gsb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 Ann Dowers</dc:creator>
  <cp:lastModifiedBy>Andrew Cler</cp:lastModifiedBy>
  <cp:lastPrinted>2017-01-06T21:12:55Z</cp:lastPrinted>
  <dcterms:created xsi:type="dcterms:W3CDTF">2012-01-11T18:58:54Z</dcterms:created>
  <dcterms:modified xsi:type="dcterms:W3CDTF">2017-01-31T15:08:15Z</dcterms:modified>
</cp:coreProperties>
</file>